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T Calcucation" sheetId="1" r:id="rId4"/>
    <sheet state="visible" name="april" sheetId="2" r:id="rId5"/>
    <sheet state="visible" name="May" sheetId="3" r:id="rId6"/>
    <sheet state="visible" name="june" sheetId="4" r:id="rId7"/>
    <sheet state="visible" name="july" sheetId="5" r:id="rId8"/>
    <sheet state="visible" name="aug" sheetId="6" r:id="rId9"/>
    <sheet state="visible" name="sept" sheetId="7" r:id="rId10"/>
    <sheet state="visible" name="oct" sheetId="8" r:id="rId11"/>
    <sheet state="visible" name="nov" sheetId="9" r:id="rId12"/>
    <sheet state="visible" name="dec" sheetId="10" r:id="rId13"/>
    <sheet state="visible" name="jan" sheetId="11" r:id="rId14"/>
    <sheet state="visible" name="Feb" sheetId="12" r:id="rId15"/>
    <sheet state="visible" name="Mar" sheetId="13" r:id="rId16"/>
    <sheet state="visible" name="Tax Calcuation" sheetId="14" r:id="rId17"/>
    <sheet state="visible" name="Points" sheetId="15" r:id="rId18"/>
  </sheets>
  <definedNames>
    <definedName hidden="1" localSheetId="13" name="_xlnm._FilterDatabase">'Tax Calcuation'!$A$1:$H$22</definedName>
  </definedNames>
  <calcPr/>
  <extLst>
    <ext uri="GoogleSheetsCustomDataVersion2">
      <go:sheetsCustomData xmlns:go="http://customooxmlschemas.google.com/" r:id="rId19" roundtripDataChecksum="JQh+BHdkYYUTVrDFp8XOKu/+wgvgKLWPWF2+iLxvJlg="/>
    </ext>
  </extLst>
</workbook>
</file>

<file path=xl/sharedStrings.xml><?xml version="1.0" encoding="utf-8"?>
<sst xmlns="http://schemas.openxmlformats.org/spreadsheetml/2006/main" count="213" uniqueCount="54">
  <si>
    <t>Month</t>
  </si>
  <si>
    <t>Salary</t>
  </si>
  <si>
    <t>Total</t>
  </si>
  <si>
    <t xml:space="preserve">10000+ Male </t>
  </si>
  <si>
    <t>LADIES Below 25000</t>
  </si>
  <si>
    <t>7500+ but less than 10000</t>
  </si>
  <si>
    <t>No PT</t>
  </si>
  <si>
    <t>paid</t>
  </si>
  <si>
    <t>PT amt</t>
  </si>
  <si>
    <t>Difference</t>
  </si>
  <si>
    <t>Monthly salary as per tally</t>
  </si>
  <si>
    <t>March</t>
  </si>
  <si>
    <t>April</t>
  </si>
  <si>
    <t>May</t>
  </si>
  <si>
    <t>June</t>
  </si>
  <si>
    <t>July</t>
  </si>
  <si>
    <t>August</t>
  </si>
  <si>
    <t>Sept</t>
  </si>
  <si>
    <t>September</t>
  </si>
  <si>
    <t>Oct</t>
  </si>
  <si>
    <t>October</t>
  </si>
  <si>
    <t>Nov</t>
  </si>
  <si>
    <t>November</t>
  </si>
  <si>
    <t>Dec</t>
  </si>
  <si>
    <t>December</t>
  </si>
  <si>
    <t>Jan</t>
  </si>
  <si>
    <t>January</t>
  </si>
  <si>
    <t>Feb</t>
  </si>
  <si>
    <t>February</t>
  </si>
  <si>
    <t>Note</t>
  </si>
  <si>
    <t>No of Emplyees</t>
  </si>
  <si>
    <t>Amount</t>
  </si>
  <si>
    <t>Mar to Jan</t>
  </si>
  <si>
    <t>Name</t>
  </si>
  <si>
    <t>Professional Tax</t>
  </si>
  <si>
    <t>10000+</t>
  </si>
  <si>
    <t>Ladies Below 25000</t>
  </si>
  <si>
    <t>Ashok Yadav</t>
  </si>
  <si>
    <t>Vedant Bagade</t>
  </si>
  <si>
    <t xml:space="preserve">Umar Farooq </t>
  </si>
  <si>
    <t>Count No</t>
  </si>
  <si>
    <t>TOTAL</t>
  </si>
  <si>
    <t>Salary will be match with Profit loss account monthly</t>
  </si>
  <si>
    <t>PT match with PT payable duties &amp; tax</t>
  </si>
  <si>
    <t>Ladies Below 10000</t>
  </si>
  <si>
    <t>As per Tally</t>
  </si>
  <si>
    <t>Total Salary</t>
  </si>
  <si>
    <t xml:space="preserve">Deduction </t>
  </si>
  <si>
    <t>Stander Deduction</t>
  </si>
  <si>
    <t>80 C</t>
  </si>
  <si>
    <t xml:space="preserve">Interest </t>
  </si>
  <si>
    <t>80 D</t>
  </si>
  <si>
    <t>Taxable</t>
  </si>
  <si>
    <t>Salary (April-Feb 26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</si>
</sst>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&quot;&quot;0.00"/>
  </numFmts>
  <fonts count="6">
    <font>
      <sz val="11.0"/>
      <color theme="1"/>
      <name val="Calibri"/>
      <scheme val="minor"/>
    </font>
    <font>
      <b/>
      <sz val="11.0"/>
      <color theme="1"/>
      <name val="Arial"/>
    </font>
    <font>
      <sz val="11.0"/>
      <color theme="1"/>
      <name val="Arial"/>
    </font>
    <font>
      <i/>
      <sz val="11.0"/>
      <color theme="1"/>
      <name val="Arial"/>
    </font>
    <font/>
    <font>
      <b/>
      <i/>
      <sz val="11.0"/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6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center" wrapText="1"/>
    </xf>
    <xf borderId="1" fillId="0" fontId="1" numFmtId="164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1"/>
    </xf>
    <xf borderId="1" fillId="0" fontId="2" numFmtId="0" xfId="0" applyBorder="1" applyFont="1"/>
    <xf borderId="1" fillId="0" fontId="2" numFmtId="164" xfId="0" applyBorder="1" applyFont="1" applyNumberFormat="1"/>
    <xf borderId="1" fillId="0" fontId="3" numFmtId="165" xfId="0" applyAlignment="1" applyBorder="1" applyFont="1" applyNumberFormat="1">
      <alignment horizontal="right" vertical="top"/>
    </xf>
    <xf borderId="1" fillId="0" fontId="3" numFmtId="0" xfId="0" applyAlignment="1" applyBorder="1" applyFont="1">
      <alignment vertical="top"/>
    </xf>
    <xf borderId="1" fillId="0" fontId="2" numFmtId="4" xfId="0" applyBorder="1" applyFont="1" applyNumberFormat="1"/>
    <xf borderId="0" fillId="0" fontId="2" numFmtId="0" xfId="0" applyFont="1"/>
    <xf borderId="1" fillId="0" fontId="2" numFmtId="0" xfId="0" applyAlignment="1" applyBorder="1" applyFont="1">
      <alignment vertical="top"/>
    </xf>
    <xf borderId="1" fillId="0" fontId="3" numFmtId="164" xfId="0" applyAlignment="1" applyBorder="1" applyFont="1" applyNumberFormat="1">
      <alignment horizontal="center" vertical="top"/>
    </xf>
    <xf borderId="1" fillId="0" fontId="2" numFmtId="165" xfId="0" applyBorder="1" applyFont="1" applyNumberFormat="1"/>
    <xf borderId="0" fillId="0" fontId="2" numFmtId="165" xfId="0" applyFont="1" applyNumberFormat="1"/>
    <xf borderId="0" fillId="0" fontId="2" numFmtId="164" xfId="0" applyFont="1" applyNumberFormat="1"/>
    <xf borderId="0" fillId="0" fontId="1" numFmtId="0" xfId="0" applyAlignment="1" applyFont="1">
      <alignment shrinkToFit="0" wrapText="1"/>
    </xf>
    <xf borderId="1" fillId="0" fontId="1" numFmtId="0" xfId="0" applyAlignment="1" applyBorder="1" applyFont="1">
      <alignment shrinkToFit="0" wrapText="1"/>
    </xf>
    <xf borderId="1" fillId="0" fontId="1" numFmtId="2" xfId="0" applyAlignment="1" applyBorder="1" applyFont="1" applyNumberFormat="1">
      <alignment shrinkToFit="0" wrapText="1"/>
    </xf>
    <xf borderId="0" fillId="0" fontId="1" numFmtId="164" xfId="0" applyAlignment="1" applyFont="1" applyNumberFormat="1">
      <alignment shrinkToFit="0" wrapText="1"/>
    </xf>
    <xf borderId="0" fillId="0" fontId="1" numFmtId="0" xfId="0" applyFont="1"/>
    <xf borderId="2" fillId="0" fontId="1" numFmtId="0" xfId="0" applyAlignment="1" applyBorder="1" applyFont="1">
      <alignment horizontal="center" shrinkToFit="0" wrapText="1"/>
    </xf>
    <xf borderId="3" fillId="0" fontId="4" numFmtId="0" xfId="0" applyBorder="1" applyFont="1"/>
    <xf borderId="1" fillId="0" fontId="1" numFmtId="0" xfId="0" applyAlignment="1" applyBorder="1" applyFont="1">
      <alignment horizontal="left" shrinkToFit="0" vertical="center" wrapText="1"/>
    </xf>
    <xf borderId="1" fillId="0" fontId="5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shrinkToFit="0" vertical="center" wrapText="1"/>
    </xf>
    <xf borderId="0" fillId="0" fontId="1" numFmtId="0" xfId="0" applyAlignment="1" applyFont="1">
      <alignment shrinkToFit="0" vertical="center" wrapText="1"/>
    </xf>
    <xf borderId="1" fillId="0" fontId="2" numFmtId="0" xfId="0" applyAlignment="1" applyBorder="1" applyFont="1">
      <alignment horizontal="left"/>
    </xf>
    <xf borderId="1" fillId="0" fontId="3" numFmtId="0" xfId="0" applyAlignment="1" applyBorder="1" applyFont="1">
      <alignment horizontal="right" shrinkToFit="0" vertical="top" wrapText="1"/>
    </xf>
    <xf borderId="1" fillId="0" fontId="2" numFmtId="0" xfId="0" applyAlignment="1" applyBorder="1" applyFont="1">
      <alignment shrinkToFit="0" vertical="top" wrapText="1"/>
    </xf>
    <xf borderId="1" fillId="0" fontId="3" numFmtId="0" xfId="0" applyAlignment="1" applyBorder="1" applyFont="1">
      <alignment horizontal="center" shrinkToFit="0" vertical="top" wrapText="1"/>
    </xf>
    <xf borderId="1" fillId="0" fontId="2" numFmtId="0" xfId="0" applyAlignment="1" applyBorder="1" applyFont="1">
      <alignment horizontal="right" shrinkToFit="0" vertical="top" wrapText="1"/>
    </xf>
    <xf borderId="1" fillId="0" fontId="2" numFmtId="0" xfId="0" applyAlignment="1" applyBorder="1" applyFont="1">
      <alignment horizontal="center" shrinkToFit="0" vertical="top" wrapText="1"/>
    </xf>
    <xf borderId="1" fillId="0" fontId="2" numFmtId="0" xfId="0" applyAlignment="1" applyBorder="1" applyFont="1">
      <alignment horizontal="right"/>
    </xf>
    <xf borderId="1" fillId="0" fontId="2" numFmtId="0" xfId="0" applyAlignment="1" applyBorder="1" applyFont="1">
      <alignment horizontal="right" vertical="top"/>
    </xf>
    <xf borderId="1" fillId="2" fontId="2" numFmtId="0" xfId="0" applyAlignment="1" applyBorder="1" applyFill="1" applyFont="1">
      <alignment horizontal="center"/>
    </xf>
    <xf borderId="1" fillId="3" fontId="1" numFmtId="0" xfId="0" applyAlignment="1" applyBorder="1" applyFill="1" applyFont="1">
      <alignment horizontal="left" shrinkToFit="0" vertical="top" wrapText="1"/>
    </xf>
    <xf borderId="1" fillId="0" fontId="1" numFmtId="0" xfId="0" applyAlignment="1" applyBorder="1" applyFont="1">
      <alignment horizontal="left" shrinkToFit="0" vertical="top" wrapText="1"/>
    </xf>
    <xf borderId="1" fillId="0" fontId="1" numFmtId="0" xfId="0" applyAlignment="1" applyBorder="1" applyFont="1">
      <alignment horizontal="left" vertical="top"/>
    </xf>
    <xf borderId="4" fillId="0" fontId="2" numFmtId="0" xfId="0" applyAlignment="1" applyBorder="1" applyFont="1">
      <alignment horizontal="left"/>
    </xf>
    <xf borderId="4" fillId="0" fontId="4" numFmtId="0" xfId="0" applyBorder="1" applyFont="1"/>
    <xf borderId="0" fillId="0" fontId="2" numFmtId="0" xfId="0" applyAlignment="1" applyFont="1">
      <alignment horizontal="left"/>
    </xf>
    <xf borderId="1" fillId="0" fontId="1" numFmtId="0" xfId="0" applyBorder="1" applyFont="1"/>
    <xf borderId="1" fillId="0" fontId="3" numFmtId="0" xfId="0" applyAlignment="1" applyBorder="1" applyFont="1">
      <alignment horizontal="center" vertical="top"/>
    </xf>
    <xf borderId="1" fillId="0" fontId="2" numFmtId="0" xfId="0" applyAlignment="1" applyBorder="1" applyFont="1">
      <alignment horizontal="center" vertical="top"/>
    </xf>
    <xf borderId="1" fillId="0" fontId="2" numFmtId="0" xfId="0" applyAlignment="1" applyBorder="1" applyFont="1">
      <alignment horizontal="left" shrinkToFit="0" vertical="top" wrapText="1"/>
    </xf>
    <xf borderId="1" fillId="0" fontId="3" numFmtId="0" xfId="0" applyAlignment="1" applyBorder="1" applyFont="1">
      <alignment horizontal="right" vertical="top"/>
    </xf>
    <xf borderId="1" fillId="0" fontId="1" numFmtId="164" xfId="0" applyAlignment="1" applyBorder="1" applyFont="1" applyNumberFormat="1">
      <alignment horizontal="left" shrinkToFit="0" vertical="center" wrapText="1"/>
    </xf>
    <xf borderId="1" fillId="0" fontId="5" numFmtId="164" xfId="0" applyAlignment="1" applyBorder="1" applyFont="1" applyNumberFormat="1">
      <alignment horizontal="center" shrinkToFit="0" vertical="center" wrapText="1"/>
    </xf>
    <xf borderId="1" fillId="0" fontId="1" numFmtId="164" xfId="0" applyAlignment="1" applyBorder="1" applyFont="1" applyNumberFormat="1">
      <alignment shrinkToFit="0" vertical="center" wrapText="1"/>
    </xf>
    <xf borderId="1" fillId="3" fontId="1" numFmtId="0" xfId="0" applyAlignment="1" applyBorder="1" applyFont="1">
      <alignment shrinkToFit="0" wrapText="1"/>
    </xf>
    <xf borderId="1" fillId="0" fontId="1" numFmtId="0" xfId="0" applyAlignment="1" applyBorder="1" applyFont="1">
      <alignment horizontal="center" shrinkToFit="0" wrapText="1"/>
    </xf>
    <xf borderId="0" fillId="0" fontId="2" numFmtId="0" xfId="0" applyAlignment="1" applyFont="1">
      <alignment horizontal="center"/>
    </xf>
    <xf borderId="2" fillId="0" fontId="1" numFmtId="0" xfId="0" applyAlignment="1" applyBorder="1" applyFont="1">
      <alignment horizontal="center" shrinkToFit="0" vertical="center" wrapText="1"/>
    </xf>
    <xf borderId="5" fillId="0" fontId="4" numFmtId="0" xfId="0" applyBorder="1" applyFont="1"/>
    <xf borderId="0" fillId="0" fontId="2" numFmtId="0" xfId="0" applyAlignment="1" applyFont="1">
      <alignment horizontal="left" vertical="top"/>
    </xf>
    <xf borderId="6" fillId="0" fontId="2" numFmtId="0" xfId="0" applyAlignment="1" applyBorder="1" applyFont="1">
      <alignment shrinkToFit="0" wrapText="1"/>
    </xf>
    <xf borderId="6" fillId="0" fontId="2" numFmtId="17" xfId="0" applyAlignment="1" applyBorder="1" applyFont="1" applyNumberFormat="1">
      <alignment shrinkToFit="0" wrapText="1"/>
    </xf>
    <xf borderId="1" fillId="0" fontId="2" numFmtId="164" xfId="0" applyAlignment="1" applyBorder="1" applyFont="1" applyNumberFormat="1">
      <alignment vertical="top"/>
    </xf>
    <xf borderId="0" fillId="0" fontId="2" numFmtId="0" xfId="0" applyAlignment="1" applyFont="1">
      <alignment vertical="top"/>
    </xf>
    <xf borderId="0" fillId="0" fontId="1" numFmtId="0" xfId="0" applyAlignment="1" applyFont="1">
      <alignment horizontal="left" vertical="top"/>
    </xf>
    <xf borderId="0" fillId="0" fontId="1" numFmtId="0" xfId="0" applyAlignment="1" applyFont="1">
      <alignment horizontal="left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14.0"/>
    <col customWidth="1" min="3" max="3" width="8.0"/>
    <col customWidth="1" min="4" max="4" width="15.14"/>
    <col customWidth="1" min="5" max="5" width="18.86"/>
    <col customWidth="1" min="6" max="6" width="15.14"/>
    <col customWidth="1" min="7" max="8" width="8.0"/>
    <col customWidth="1" min="9" max="10" width="9.57"/>
    <col customWidth="1" min="11" max="11" width="9.71"/>
    <col customWidth="1" min="12" max="12" width="9.29"/>
    <col customWidth="1" min="13" max="13" width="12.14"/>
    <col customWidth="1" min="14" max="14" width="9.71"/>
    <col customWidth="1" min="15" max="15" width="24.86"/>
    <col customWidth="1" min="16" max="16" width="12.57"/>
    <col customWidth="1" min="17" max="26" width="8.0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/>
      <c r="I1" s="1"/>
      <c r="J1" s="1" t="s">
        <v>7</v>
      </c>
      <c r="K1" s="1" t="s">
        <v>0</v>
      </c>
      <c r="L1" s="1" t="s">
        <v>8</v>
      </c>
      <c r="M1" s="1" t="s">
        <v>9</v>
      </c>
      <c r="N1" s="1" t="s">
        <v>0</v>
      </c>
      <c r="O1" s="2" t="s">
        <v>10</v>
      </c>
      <c r="P1" s="1" t="s">
        <v>9</v>
      </c>
      <c r="Q1" s="1"/>
      <c r="R1" s="3"/>
      <c r="S1" s="3"/>
      <c r="T1" s="3"/>
      <c r="U1" s="3"/>
      <c r="V1" s="3"/>
      <c r="W1" s="3"/>
      <c r="X1" s="3"/>
      <c r="Y1" s="3"/>
      <c r="Z1" s="3"/>
    </row>
    <row r="2">
      <c r="A2" s="4" t="s">
        <v>11</v>
      </c>
      <c r="B2" s="5">
        <f>520000/12</f>
        <v>43333.33333</v>
      </c>
      <c r="C2" s="4">
        <v>1.0</v>
      </c>
      <c r="D2" s="4">
        <v>1.0</v>
      </c>
      <c r="E2" s="4">
        <v>0.0</v>
      </c>
      <c r="F2" s="4">
        <v>0.0</v>
      </c>
      <c r="G2" s="4">
        <v>0.0</v>
      </c>
      <c r="H2" s="4"/>
      <c r="I2" s="4">
        <f t="shared" ref="I2:I12" si="1">+D2*200</f>
        <v>200</v>
      </c>
      <c r="J2" s="4"/>
      <c r="K2" s="4" t="s">
        <v>11</v>
      </c>
      <c r="L2" s="6">
        <v>200.0</v>
      </c>
      <c r="M2" s="6">
        <f t="shared" ref="M2:M13" si="2">+I2-L2</f>
        <v>0</v>
      </c>
      <c r="N2" s="7" t="s">
        <v>11</v>
      </c>
      <c r="O2" s="6">
        <v>43333.333333333336</v>
      </c>
      <c r="P2" s="8">
        <f t="shared" ref="P2:P13" si="3">+O2-B2</f>
        <v>0</v>
      </c>
      <c r="Q2" s="4"/>
      <c r="R2" s="9"/>
      <c r="S2" s="9"/>
      <c r="T2" s="9"/>
      <c r="U2" s="9"/>
      <c r="V2" s="9"/>
      <c r="W2" s="9"/>
      <c r="X2" s="9"/>
      <c r="Y2" s="9"/>
      <c r="Z2" s="9"/>
    </row>
    <row r="3">
      <c r="A3" s="4" t="s">
        <v>12</v>
      </c>
      <c r="B3" s="5">
        <f>+april!B22</f>
        <v>46930</v>
      </c>
      <c r="C3" s="4">
        <f>+april!B19</f>
        <v>3</v>
      </c>
      <c r="D3" s="4">
        <f>+april!E19</f>
        <v>3</v>
      </c>
      <c r="E3" s="4">
        <f>+april!F19</f>
        <v>0</v>
      </c>
      <c r="F3" s="4">
        <f>+april!G19</f>
        <v>0</v>
      </c>
      <c r="G3" s="4">
        <v>0.0</v>
      </c>
      <c r="H3" s="4"/>
      <c r="I3" s="4">
        <f t="shared" si="1"/>
        <v>600</v>
      </c>
      <c r="J3" s="4"/>
      <c r="K3" s="10" t="s">
        <v>12</v>
      </c>
      <c r="L3" s="6">
        <v>600.0</v>
      </c>
      <c r="M3" s="6">
        <f t="shared" si="2"/>
        <v>0</v>
      </c>
      <c r="N3" s="10" t="s">
        <v>12</v>
      </c>
      <c r="O3" s="6">
        <v>46930.0</v>
      </c>
      <c r="P3" s="8">
        <f t="shared" si="3"/>
        <v>0</v>
      </c>
      <c r="Q3" s="4"/>
      <c r="R3" s="9"/>
      <c r="S3" s="9"/>
      <c r="T3" s="9"/>
      <c r="U3" s="9"/>
      <c r="V3" s="9"/>
      <c r="W3" s="9"/>
      <c r="X3" s="9"/>
      <c r="Y3" s="9"/>
      <c r="Z3" s="9"/>
    </row>
    <row r="4">
      <c r="A4" s="4" t="s">
        <v>13</v>
      </c>
      <c r="B4" s="5">
        <f>May!B22</f>
        <v>57451</v>
      </c>
      <c r="C4" s="4">
        <f>+May!B19</f>
        <v>3</v>
      </c>
      <c r="D4" s="4">
        <f>+May!E19</f>
        <v>3</v>
      </c>
      <c r="E4" s="4">
        <f>+May!F19</f>
        <v>0</v>
      </c>
      <c r="F4" s="4">
        <f>+May!G19</f>
        <v>0</v>
      </c>
      <c r="G4" s="4">
        <v>0.0</v>
      </c>
      <c r="H4" s="4"/>
      <c r="I4" s="4">
        <f t="shared" si="1"/>
        <v>600</v>
      </c>
      <c r="J4" s="4"/>
      <c r="K4" s="10" t="s">
        <v>13</v>
      </c>
      <c r="L4" s="6">
        <v>600.0</v>
      </c>
      <c r="M4" s="6">
        <f t="shared" si="2"/>
        <v>0</v>
      </c>
      <c r="N4" s="10" t="s">
        <v>13</v>
      </c>
      <c r="O4" s="6">
        <v>57451.0</v>
      </c>
      <c r="P4" s="8">
        <f t="shared" si="3"/>
        <v>0</v>
      </c>
      <c r="Q4" s="4"/>
      <c r="R4" s="9"/>
      <c r="S4" s="9"/>
      <c r="T4" s="9"/>
      <c r="U4" s="9"/>
      <c r="V4" s="9"/>
      <c r="W4" s="9"/>
      <c r="X4" s="9"/>
      <c r="Y4" s="9"/>
      <c r="Z4" s="9"/>
    </row>
    <row r="5">
      <c r="A5" s="4" t="s">
        <v>14</v>
      </c>
      <c r="B5" s="5">
        <f>june!B22</f>
        <v>48300</v>
      </c>
      <c r="C5" s="4">
        <f>+june!B19</f>
        <v>3</v>
      </c>
      <c r="D5" s="4">
        <f>+june!E19</f>
        <v>3</v>
      </c>
      <c r="E5" s="4">
        <f>+june!F19</f>
        <v>0</v>
      </c>
      <c r="F5" s="4">
        <f>+june!G19</f>
        <v>0</v>
      </c>
      <c r="G5" s="4">
        <v>0.0</v>
      </c>
      <c r="H5" s="4"/>
      <c r="I5" s="4">
        <f t="shared" si="1"/>
        <v>600</v>
      </c>
      <c r="J5" s="4"/>
      <c r="K5" s="10" t="s">
        <v>14</v>
      </c>
      <c r="L5" s="6">
        <v>600.0</v>
      </c>
      <c r="M5" s="6">
        <f t="shared" si="2"/>
        <v>0</v>
      </c>
      <c r="N5" s="10" t="s">
        <v>14</v>
      </c>
      <c r="O5" s="6">
        <v>48300.0</v>
      </c>
      <c r="P5" s="8">
        <f t="shared" si="3"/>
        <v>0</v>
      </c>
      <c r="Q5" s="4"/>
      <c r="R5" s="9"/>
      <c r="S5" s="9"/>
      <c r="T5" s="9"/>
      <c r="U5" s="9"/>
      <c r="V5" s="9"/>
      <c r="W5" s="9"/>
      <c r="X5" s="9"/>
      <c r="Y5" s="9"/>
      <c r="Z5" s="9"/>
    </row>
    <row r="6">
      <c r="A6" s="4" t="s">
        <v>15</v>
      </c>
      <c r="B6" s="5">
        <f>july!B22</f>
        <v>51177</v>
      </c>
      <c r="C6" s="4">
        <f>+july!B19</f>
        <v>3</v>
      </c>
      <c r="D6" s="4">
        <f>+july!E19</f>
        <v>3</v>
      </c>
      <c r="E6" s="4">
        <f>+july!F19</f>
        <v>0</v>
      </c>
      <c r="F6" s="4">
        <f>+july!G19</f>
        <v>0</v>
      </c>
      <c r="G6" s="4">
        <v>0.0</v>
      </c>
      <c r="H6" s="4"/>
      <c r="I6" s="4">
        <f t="shared" si="1"/>
        <v>600</v>
      </c>
      <c r="J6" s="4"/>
      <c r="K6" s="10" t="s">
        <v>15</v>
      </c>
      <c r="L6" s="6">
        <v>600.0</v>
      </c>
      <c r="M6" s="6">
        <f t="shared" si="2"/>
        <v>0</v>
      </c>
      <c r="N6" s="10" t="s">
        <v>15</v>
      </c>
      <c r="O6" s="6">
        <v>51177.0</v>
      </c>
      <c r="P6" s="8">
        <f t="shared" si="3"/>
        <v>0</v>
      </c>
      <c r="Q6" s="4"/>
      <c r="R6" s="9"/>
      <c r="S6" s="9"/>
      <c r="T6" s="9"/>
      <c r="U6" s="9"/>
      <c r="V6" s="9"/>
      <c r="W6" s="9"/>
      <c r="X6" s="9"/>
      <c r="Y6" s="9"/>
      <c r="Z6" s="9"/>
    </row>
    <row r="7">
      <c r="A7" s="4" t="s">
        <v>16</v>
      </c>
      <c r="B7" s="5">
        <f>aug!B22</f>
        <v>44657</v>
      </c>
      <c r="C7" s="4">
        <f>+aug!B19</f>
        <v>3</v>
      </c>
      <c r="D7" s="4">
        <f>+aug!E19</f>
        <v>3</v>
      </c>
      <c r="E7" s="4">
        <f>+aug!F19</f>
        <v>0</v>
      </c>
      <c r="F7" s="4">
        <f>+aug!G19</f>
        <v>0</v>
      </c>
      <c r="G7" s="4">
        <v>0.0</v>
      </c>
      <c r="H7" s="4"/>
      <c r="I7" s="4">
        <f t="shared" si="1"/>
        <v>600</v>
      </c>
      <c r="J7" s="4"/>
      <c r="K7" s="10" t="s">
        <v>16</v>
      </c>
      <c r="L7" s="6">
        <v>600.0</v>
      </c>
      <c r="M7" s="6">
        <f t="shared" si="2"/>
        <v>0</v>
      </c>
      <c r="N7" s="10" t="s">
        <v>16</v>
      </c>
      <c r="O7" s="6">
        <v>44657.0</v>
      </c>
      <c r="P7" s="8">
        <f t="shared" si="3"/>
        <v>0</v>
      </c>
      <c r="Q7" s="4"/>
      <c r="R7" s="9"/>
      <c r="S7" s="9"/>
      <c r="T7" s="9"/>
      <c r="U7" s="9"/>
      <c r="V7" s="9"/>
      <c r="W7" s="9"/>
      <c r="X7" s="9"/>
      <c r="Y7" s="9"/>
      <c r="Z7" s="9"/>
    </row>
    <row r="8">
      <c r="A8" s="4" t="s">
        <v>17</v>
      </c>
      <c r="B8" s="5">
        <f>sept!B22</f>
        <v>46410</v>
      </c>
      <c r="C8" s="4">
        <f>+sept!B19</f>
        <v>3</v>
      </c>
      <c r="D8" s="4">
        <f>+sept!E19</f>
        <v>3</v>
      </c>
      <c r="E8" s="4">
        <f>+sept!F19</f>
        <v>0</v>
      </c>
      <c r="F8" s="4">
        <f>+sept!G19</f>
        <v>0</v>
      </c>
      <c r="G8" s="4">
        <v>0.0</v>
      </c>
      <c r="H8" s="4"/>
      <c r="I8" s="4">
        <f t="shared" si="1"/>
        <v>600</v>
      </c>
      <c r="J8" s="4"/>
      <c r="K8" s="10" t="s">
        <v>18</v>
      </c>
      <c r="L8" s="6">
        <v>600.0</v>
      </c>
      <c r="M8" s="6">
        <f t="shared" si="2"/>
        <v>0</v>
      </c>
      <c r="N8" s="10" t="s">
        <v>18</v>
      </c>
      <c r="O8" s="6">
        <v>46410.0</v>
      </c>
      <c r="P8" s="8">
        <f t="shared" si="3"/>
        <v>0</v>
      </c>
      <c r="Q8" s="4"/>
      <c r="R8" s="9"/>
      <c r="S8" s="9"/>
      <c r="T8" s="9"/>
      <c r="U8" s="9"/>
      <c r="V8" s="9"/>
      <c r="W8" s="9"/>
      <c r="X8" s="9"/>
      <c r="Y8" s="9"/>
      <c r="Z8" s="9"/>
    </row>
    <row r="9">
      <c r="A9" s="4" t="s">
        <v>19</v>
      </c>
      <c r="B9" s="5">
        <f>oct!B22</f>
        <v>26879</v>
      </c>
      <c r="C9" s="4">
        <f>+oct!B19</f>
        <v>3</v>
      </c>
      <c r="D9" s="4">
        <f>oct!E19</f>
        <v>3</v>
      </c>
      <c r="E9" s="4">
        <f>oct!F19</f>
        <v>0</v>
      </c>
      <c r="F9" s="4">
        <f>oct!G19</f>
        <v>0</v>
      </c>
      <c r="G9" s="4">
        <v>0.0</v>
      </c>
      <c r="H9" s="4"/>
      <c r="I9" s="4">
        <f t="shared" si="1"/>
        <v>600</v>
      </c>
      <c r="J9" s="4"/>
      <c r="K9" s="10" t="s">
        <v>20</v>
      </c>
      <c r="L9" s="6">
        <v>600.0</v>
      </c>
      <c r="M9" s="6">
        <f t="shared" si="2"/>
        <v>0</v>
      </c>
      <c r="N9" s="10" t="s">
        <v>20</v>
      </c>
      <c r="O9" s="6">
        <v>26879.0</v>
      </c>
      <c r="P9" s="8">
        <f t="shared" si="3"/>
        <v>0</v>
      </c>
      <c r="Q9" s="4"/>
      <c r="R9" s="9"/>
      <c r="S9" s="9"/>
      <c r="T9" s="9"/>
      <c r="U9" s="9"/>
      <c r="V9" s="9"/>
      <c r="W9" s="9"/>
      <c r="X9" s="9"/>
      <c r="Y9" s="9"/>
      <c r="Z9" s="9"/>
    </row>
    <row r="10">
      <c r="A10" s="4" t="s">
        <v>21</v>
      </c>
      <c r="B10" s="5">
        <f>nov!B22</f>
        <v>47670</v>
      </c>
      <c r="C10" s="4">
        <f>+nov!B19</f>
        <v>3</v>
      </c>
      <c r="D10" s="4">
        <f>+nov!E19</f>
        <v>3</v>
      </c>
      <c r="E10" s="4">
        <f>+nov!F19</f>
        <v>0</v>
      </c>
      <c r="F10" s="4">
        <f>+nov!G19</f>
        <v>0</v>
      </c>
      <c r="G10" s="4">
        <v>0.0</v>
      </c>
      <c r="H10" s="4"/>
      <c r="I10" s="4">
        <f t="shared" si="1"/>
        <v>600</v>
      </c>
      <c r="J10" s="4"/>
      <c r="K10" s="10" t="s">
        <v>22</v>
      </c>
      <c r="L10" s="6">
        <v>600.0</v>
      </c>
      <c r="M10" s="6">
        <f t="shared" si="2"/>
        <v>0</v>
      </c>
      <c r="N10" s="10" t="s">
        <v>22</v>
      </c>
      <c r="O10" s="6">
        <v>47670.0</v>
      </c>
      <c r="P10" s="8">
        <f t="shared" si="3"/>
        <v>0</v>
      </c>
      <c r="Q10" s="4"/>
      <c r="R10" s="9"/>
      <c r="S10" s="9"/>
      <c r="T10" s="9"/>
      <c r="U10" s="9"/>
      <c r="V10" s="9"/>
      <c r="W10" s="9"/>
      <c r="X10" s="9"/>
      <c r="Y10" s="9"/>
      <c r="Z10" s="9"/>
    </row>
    <row r="11">
      <c r="A11" s="4" t="s">
        <v>23</v>
      </c>
      <c r="B11" s="5">
        <f>dec!B22</f>
        <v>42904</v>
      </c>
      <c r="C11" s="4">
        <f>+dec!B19</f>
        <v>3</v>
      </c>
      <c r="D11" s="4">
        <f>+dec!E19</f>
        <v>3</v>
      </c>
      <c r="E11" s="4">
        <f>+dec!F19</f>
        <v>0</v>
      </c>
      <c r="F11" s="4">
        <f>+dec!G19</f>
        <v>0</v>
      </c>
      <c r="G11" s="4">
        <v>0.0</v>
      </c>
      <c r="H11" s="4"/>
      <c r="I11" s="4">
        <f t="shared" si="1"/>
        <v>600</v>
      </c>
      <c r="J11" s="4"/>
      <c r="K11" s="10" t="s">
        <v>24</v>
      </c>
      <c r="L11" s="6">
        <v>600.0</v>
      </c>
      <c r="M11" s="6">
        <f t="shared" si="2"/>
        <v>0</v>
      </c>
      <c r="N11" s="10" t="s">
        <v>24</v>
      </c>
      <c r="O11" s="6">
        <v>42904.0</v>
      </c>
      <c r="P11" s="8">
        <f t="shared" si="3"/>
        <v>0</v>
      </c>
      <c r="Q11" s="4"/>
      <c r="R11" s="9"/>
      <c r="S11" s="9"/>
      <c r="T11" s="9"/>
      <c r="U11" s="9"/>
      <c r="V11" s="9"/>
      <c r="W11" s="9"/>
      <c r="X11" s="9"/>
      <c r="Y11" s="9"/>
      <c r="Z11" s="9"/>
    </row>
    <row r="12">
      <c r="A12" s="4" t="s">
        <v>25</v>
      </c>
      <c r="B12" s="5">
        <f>jan!B22</f>
        <v>47670</v>
      </c>
      <c r="C12" s="4">
        <f>+jan!B19</f>
        <v>3</v>
      </c>
      <c r="D12" s="4">
        <f>+jan!E19</f>
        <v>3</v>
      </c>
      <c r="E12" s="4">
        <f>+jan!F19</f>
        <v>0</v>
      </c>
      <c r="F12" s="4">
        <f>+jan!G19</f>
        <v>0</v>
      </c>
      <c r="G12" s="4">
        <v>0.0</v>
      </c>
      <c r="H12" s="4"/>
      <c r="I12" s="4">
        <f t="shared" si="1"/>
        <v>600</v>
      </c>
      <c r="J12" s="4"/>
      <c r="K12" s="10" t="s">
        <v>26</v>
      </c>
      <c r="L12" s="6">
        <v>600.0</v>
      </c>
      <c r="M12" s="6">
        <f t="shared" si="2"/>
        <v>0</v>
      </c>
      <c r="N12" s="10" t="s">
        <v>26</v>
      </c>
      <c r="O12" s="6">
        <v>47670.0</v>
      </c>
      <c r="P12" s="8">
        <f t="shared" si="3"/>
        <v>0</v>
      </c>
      <c r="Q12" s="4"/>
      <c r="R12" s="9"/>
      <c r="S12" s="9"/>
      <c r="T12" s="9"/>
      <c r="U12" s="9"/>
      <c r="V12" s="9"/>
      <c r="W12" s="9"/>
      <c r="X12" s="9"/>
      <c r="Y12" s="9"/>
      <c r="Z12" s="9"/>
    </row>
    <row r="13">
      <c r="A13" s="4" t="s">
        <v>27</v>
      </c>
      <c r="B13" s="5">
        <f>Feb!B22</f>
        <v>51177</v>
      </c>
      <c r="C13" s="4">
        <f>+Feb!B19</f>
        <v>3</v>
      </c>
      <c r="D13" s="4">
        <f>+Feb!E19</f>
        <v>3</v>
      </c>
      <c r="E13" s="4">
        <f>+Feb!F19</f>
        <v>0</v>
      </c>
      <c r="F13" s="4">
        <f>+Feb!G19</f>
        <v>0</v>
      </c>
      <c r="G13" s="4">
        <v>0.0</v>
      </c>
      <c r="H13" s="4"/>
      <c r="I13" s="4">
        <f>+D13*300</f>
        <v>900</v>
      </c>
      <c r="J13" s="4"/>
      <c r="K13" s="10" t="s">
        <v>28</v>
      </c>
      <c r="L13" s="6">
        <v>900.0</v>
      </c>
      <c r="M13" s="6">
        <f t="shared" si="2"/>
        <v>0</v>
      </c>
      <c r="N13" s="10" t="s">
        <v>28</v>
      </c>
      <c r="O13" s="11">
        <v>51177.0</v>
      </c>
      <c r="P13" s="8">
        <f t="shared" si="3"/>
        <v>0</v>
      </c>
      <c r="Q13" s="4"/>
      <c r="R13" s="9"/>
      <c r="S13" s="9"/>
      <c r="T13" s="9"/>
      <c r="U13" s="9"/>
      <c r="V13" s="9"/>
      <c r="W13" s="9"/>
      <c r="X13" s="9"/>
      <c r="Y13" s="9"/>
      <c r="Z13" s="9"/>
    </row>
    <row r="14">
      <c r="A14" s="4"/>
      <c r="B14" s="5"/>
      <c r="C14" s="4"/>
      <c r="D14" s="4"/>
      <c r="E14" s="4"/>
      <c r="F14" s="4"/>
      <c r="G14" s="4"/>
      <c r="H14" s="4"/>
      <c r="I14" s="4"/>
      <c r="J14" s="4"/>
      <c r="K14" s="10"/>
      <c r="L14" s="6"/>
      <c r="M14" s="6"/>
      <c r="N14" s="4"/>
      <c r="O14" s="5"/>
      <c r="P14" s="4"/>
      <c r="Q14" s="4"/>
      <c r="R14" s="9"/>
      <c r="S14" s="9"/>
      <c r="T14" s="9"/>
      <c r="U14" s="9"/>
      <c r="V14" s="9"/>
      <c r="W14" s="9"/>
      <c r="X14" s="9"/>
      <c r="Y14" s="9"/>
      <c r="Z14" s="9"/>
    </row>
    <row r="15">
      <c r="A15" s="4"/>
      <c r="B15" s="5">
        <f t="shared" ref="B15:J15" si="4">SUM(B2:B14)</f>
        <v>554558.3333</v>
      </c>
      <c r="C15" s="4">
        <f t="shared" si="4"/>
        <v>34</v>
      </c>
      <c r="D15" s="4">
        <f t="shared" si="4"/>
        <v>34</v>
      </c>
      <c r="E15" s="4">
        <f t="shared" si="4"/>
        <v>0</v>
      </c>
      <c r="F15" s="4">
        <f t="shared" si="4"/>
        <v>0</v>
      </c>
      <c r="G15" s="4">
        <f t="shared" si="4"/>
        <v>0</v>
      </c>
      <c r="H15" s="4">
        <f t="shared" si="4"/>
        <v>0</v>
      </c>
      <c r="I15" s="4">
        <f t="shared" si="4"/>
        <v>7100</v>
      </c>
      <c r="J15" s="4">
        <f t="shared" si="4"/>
        <v>0</v>
      </c>
      <c r="K15" s="4"/>
      <c r="L15" s="12">
        <f>SUM(L2:L14)</f>
        <v>7100</v>
      </c>
      <c r="M15" s="12"/>
      <c r="N15" s="4"/>
      <c r="O15" s="5"/>
      <c r="P15" s="4"/>
      <c r="Q15" s="4"/>
      <c r="R15" s="9"/>
      <c r="S15" s="9"/>
      <c r="T15" s="9"/>
      <c r="U15" s="9"/>
      <c r="V15" s="9"/>
      <c r="W15" s="9"/>
      <c r="X15" s="9"/>
      <c r="Y15" s="9"/>
      <c r="Z15" s="9"/>
    </row>
    <row r="16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5"/>
      <c r="P16" s="4"/>
      <c r="Q16" s="4"/>
      <c r="R16" s="9"/>
      <c r="S16" s="9"/>
      <c r="T16" s="9"/>
      <c r="U16" s="9"/>
      <c r="V16" s="9"/>
      <c r="W16" s="9"/>
      <c r="X16" s="9"/>
      <c r="Y16" s="9"/>
      <c r="Z16" s="9"/>
    </row>
    <row r="17">
      <c r="A17" s="9"/>
      <c r="B17" s="9"/>
      <c r="C17" s="9"/>
      <c r="D17" s="9"/>
      <c r="E17" s="9"/>
      <c r="F17" s="9"/>
      <c r="G17" s="9"/>
      <c r="H17" s="9"/>
      <c r="I17" s="13"/>
      <c r="J17" s="9"/>
      <c r="K17" s="9"/>
      <c r="L17" s="13"/>
      <c r="M17" s="13"/>
      <c r="N17" s="9"/>
      <c r="O17" s="14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14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15" t="s">
        <v>29</v>
      </c>
      <c r="B19" s="16"/>
      <c r="C19" s="16"/>
      <c r="D19" s="16" t="s">
        <v>30</v>
      </c>
      <c r="E19" s="16" t="s">
        <v>30</v>
      </c>
      <c r="F19" s="16" t="s">
        <v>30</v>
      </c>
      <c r="G19" s="16" t="s">
        <v>30</v>
      </c>
      <c r="H19" s="16" t="s">
        <v>30</v>
      </c>
      <c r="I19" s="17" t="s">
        <v>31</v>
      </c>
      <c r="J19" s="15"/>
      <c r="K19" s="15"/>
      <c r="L19" s="15"/>
      <c r="M19" s="15"/>
      <c r="N19" s="15"/>
      <c r="O19" s="18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19"/>
      <c r="B20" s="20" t="s">
        <v>32</v>
      </c>
      <c r="C20" s="21"/>
      <c r="D20" s="16">
        <f t="shared" ref="D20:G20" si="5">+D15-D21</f>
        <v>31</v>
      </c>
      <c r="E20" s="16">
        <f t="shared" si="5"/>
        <v>0</v>
      </c>
      <c r="F20" s="16">
        <f t="shared" si="5"/>
        <v>0</v>
      </c>
      <c r="G20" s="16">
        <f t="shared" si="5"/>
        <v>0</v>
      </c>
      <c r="H20" s="16"/>
      <c r="I20" s="4">
        <f>+D20*200</f>
        <v>6200</v>
      </c>
      <c r="J20" s="15"/>
      <c r="K20" s="15"/>
      <c r="L20" s="15"/>
      <c r="M20" s="15"/>
      <c r="N20" s="15"/>
      <c r="O20" s="18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15.75" customHeight="1">
      <c r="A21" s="15"/>
      <c r="B21" s="20" t="s">
        <v>27</v>
      </c>
      <c r="C21" s="21"/>
      <c r="D21" s="16">
        <f t="shared" ref="D21:G21" si="6">+D13</f>
        <v>3</v>
      </c>
      <c r="E21" s="16">
        <f t="shared" si="6"/>
        <v>0</v>
      </c>
      <c r="F21" s="16">
        <f t="shared" si="6"/>
        <v>0</v>
      </c>
      <c r="G21" s="16">
        <f t="shared" si="6"/>
        <v>0</v>
      </c>
      <c r="H21" s="16"/>
      <c r="I21" s="4">
        <f>+D21*300</f>
        <v>900</v>
      </c>
      <c r="J21" s="15"/>
      <c r="K21" s="15"/>
      <c r="L21" s="15"/>
      <c r="M21" s="15"/>
      <c r="N21" s="15"/>
      <c r="O21" s="18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15.75" customHeight="1">
      <c r="A22" s="15"/>
      <c r="B22" s="16"/>
      <c r="C22" s="16"/>
      <c r="D22" s="16">
        <f t="shared" ref="D22:I22" si="7">SUM(D20:D21)</f>
        <v>34</v>
      </c>
      <c r="E22" s="16">
        <f t="shared" si="7"/>
        <v>0</v>
      </c>
      <c r="F22" s="16">
        <f t="shared" si="7"/>
        <v>0</v>
      </c>
      <c r="G22" s="16">
        <f t="shared" si="7"/>
        <v>0</v>
      </c>
      <c r="H22" s="16">
        <f t="shared" si="7"/>
        <v>0</v>
      </c>
      <c r="I22" s="16">
        <f t="shared" si="7"/>
        <v>7100</v>
      </c>
      <c r="J22" s="15"/>
      <c r="K22" s="15"/>
      <c r="L22" s="15"/>
      <c r="M22" s="15"/>
      <c r="N22" s="15"/>
      <c r="O22" s="18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4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4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4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4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4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4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4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4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4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4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4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4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4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4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4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4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4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4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4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4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4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14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14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4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14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14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14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14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14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14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14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14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14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4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14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14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4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4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4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14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4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14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14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14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14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4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4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4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4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4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4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4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4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4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4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4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4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4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4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4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4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4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14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14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14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14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14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14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14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14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14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14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14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14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14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14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14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14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14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14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14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14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14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14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14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14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14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14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14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14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14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14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14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14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14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14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14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14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14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14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14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14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14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14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14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14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14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14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14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14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14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14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14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14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14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14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14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14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14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14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14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14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14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14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14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14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14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14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14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14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14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14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14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14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14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14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14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14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14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14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14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14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14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14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14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14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14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14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14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14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14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14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14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14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14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14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14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14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14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14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14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14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14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14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14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14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14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14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14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14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14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14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14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14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14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14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14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14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14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14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14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14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14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14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14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14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14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14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14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14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14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14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14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14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14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14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14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14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14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14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14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14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14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14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14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14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14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14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14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14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14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14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14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14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14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14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14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14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14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14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14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14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14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14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14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14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14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14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14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14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14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14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14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14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14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14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14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14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14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14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14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14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14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14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14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14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14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14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14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14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14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14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14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14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14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14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14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14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14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14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14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14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14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14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14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14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14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14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14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14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14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14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14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14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14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14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14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14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14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14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14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14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14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14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14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14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14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14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14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14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14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14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14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14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14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14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14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14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14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14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14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14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14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14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14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14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14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14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14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14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14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14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14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14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14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14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14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14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14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14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14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14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14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14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14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14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14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14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14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14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14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14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14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14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14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14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14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14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14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14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14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14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14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14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14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14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14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14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14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14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14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14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14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14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14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14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14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14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14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14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14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14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14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14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14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14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14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14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14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14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14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14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14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14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14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14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14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14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14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14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14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14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14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14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14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14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14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14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14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14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14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14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14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14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14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14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14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14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14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14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14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14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14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14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14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14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14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14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14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14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14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14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14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14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14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14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14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14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14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14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14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14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14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14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14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14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14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14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14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14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14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14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14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14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14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14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14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14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14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14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14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14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14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14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14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14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14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14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14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14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14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14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14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14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14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14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14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14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14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14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14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14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14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14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14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14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14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14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14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14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14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14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14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14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14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14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14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14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14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14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14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14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14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14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14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14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14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14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14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14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14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14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14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14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14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14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14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14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14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14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14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14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14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14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14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14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14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14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14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14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14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14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14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14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14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14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14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14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14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14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14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14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14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14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14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14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14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14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14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14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14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14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14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14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14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14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14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14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14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14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14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14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14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14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14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14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14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14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14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14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14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14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14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14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14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14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14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14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14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14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14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14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14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14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14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14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14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14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14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14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14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14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14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14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14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14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14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14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14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14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14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14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14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14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14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14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14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14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14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14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14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14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14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14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14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14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14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14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14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14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14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14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14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14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14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14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14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14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14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14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14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14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14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14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14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14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14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14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14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14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14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14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14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14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14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14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14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14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14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14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14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14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14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14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14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14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14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14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14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14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14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14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14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14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14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14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14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14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14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14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14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14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14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14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14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14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14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14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14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14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14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14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14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14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14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14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14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14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14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14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14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14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14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14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14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14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14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14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14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14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14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14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14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14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14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14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14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14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14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14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14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14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14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14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14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14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14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14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14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14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14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14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14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14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14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14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14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14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14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14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14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14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14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14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14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14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14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14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14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14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14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14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14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14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14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14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14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14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14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14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14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14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14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14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14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14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14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14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14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14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14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14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14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14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14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14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14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14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14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14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14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14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14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14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14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14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14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14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14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14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14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14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14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14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14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14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14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14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14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14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14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14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14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14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14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14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14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14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14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14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14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14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14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14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14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14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14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14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14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14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14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14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14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14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14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14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14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14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14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14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14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14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14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14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14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14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14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14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14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14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14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14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14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14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14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14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14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14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14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14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14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14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14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14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14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14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14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14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14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14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14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14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14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14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14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14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14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14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14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14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14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14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14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14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14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14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14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14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14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14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14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14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14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14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14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14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14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14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14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14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14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14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14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14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14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14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14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14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14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14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14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14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14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14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14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14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14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14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14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14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14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14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14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14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14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14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14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14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14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14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14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14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14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14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14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14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14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14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14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14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14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14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14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14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14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14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14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14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14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14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14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14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14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14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14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14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14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14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14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14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14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14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14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14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14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14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14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14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14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14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14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14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14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14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14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14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14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14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14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14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14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14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14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14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14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14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14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14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14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14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14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14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14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14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14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14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14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14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14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14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14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14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14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14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14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14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14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14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14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14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14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14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14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14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14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14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14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14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2">
    <mergeCell ref="B20:C20"/>
    <mergeCell ref="B21:C21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2.71"/>
    <col customWidth="1" min="3" max="3" width="12.0"/>
    <col customWidth="1" min="4" max="4" width="5.71"/>
    <col customWidth="1" min="5" max="5" width="8.43"/>
    <col customWidth="1" min="6" max="6" width="14.29"/>
    <col customWidth="1" min="7" max="7" width="6.71"/>
    <col customWidth="1" min="8" max="8" width="8.0"/>
    <col customWidth="1" min="9" max="9" width="12.71"/>
    <col customWidth="1" min="10" max="10" width="8.0"/>
    <col customWidth="1" min="11" max="11" width="11.57"/>
    <col customWidth="1" min="12" max="26" width="8.0"/>
  </cols>
  <sheetData>
    <row r="1">
      <c r="A1" s="22" t="s">
        <v>33</v>
      </c>
      <c r="B1" s="23" t="s">
        <v>1</v>
      </c>
      <c r="C1" s="23" t="s">
        <v>34</v>
      </c>
      <c r="D1" s="23"/>
      <c r="E1" s="24" t="s">
        <v>35</v>
      </c>
      <c r="F1" s="24" t="s">
        <v>44</v>
      </c>
      <c r="G1" s="24" t="s">
        <v>6</v>
      </c>
      <c r="H1" s="24"/>
      <c r="I1" s="24"/>
      <c r="J1" s="24"/>
      <c r="K1" s="24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45"/>
      <c r="C2" s="10"/>
      <c r="D2" s="42"/>
      <c r="E2" s="4"/>
      <c r="F2" s="4"/>
      <c r="G2" s="4"/>
      <c r="H2" s="4"/>
      <c r="I2" s="4">
        <f t="shared" ref="I2:I17" si="1">+B2-E2</f>
        <v>0</v>
      </c>
      <c r="J2" s="4"/>
      <c r="K2" s="5">
        <f t="shared" ref="K2:K18" si="2">B2-C2</f>
        <v>0</v>
      </c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33">
        <v>15782.0</v>
      </c>
      <c r="C3" s="28">
        <v>200.0</v>
      </c>
      <c r="D3" s="43"/>
      <c r="E3" s="28">
        <v>200.0</v>
      </c>
      <c r="F3" s="4"/>
      <c r="G3" s="4"/>
      <c r="H3" s="4"/>
      <c r="I3" s="4">
        <f t="shared" si="1"/>
        <v>15582</v>
      </c>
      <c r="J3" s="4"/>
      <c r="K3" s="5">
        <f t="shared" si="2"/>
        <v>15582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33"/>
      <c r="C4" s="28"/>
      <c r="D4" s="43"/>
      <c r="E4" s="28"/>
      <c r="F4" s="4"/>
      <c r="G4" s="4"/>
      <c r="H4" s="4"/>
      <c r="I4" s="4">
        <f t="shared" si="1"/>
        <v>0</v>
      </c>
      <c r="J4" s="4"/>
      <c r="K4" s="5">
        <f t="shared" si="2"/>
        <v>0</v>
      </c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32">
        <v>11340.0</v>
      </c>
      <c r="C5" s="28">
        <v>200.0</v>
      </c>
      <c r="D5" s="43"/>
      <c r="E5" s="28">
        <v>200.0</v>
      </c>
      <c r="F5" s="4"/>
      <c r="G5" s="4"/>
      <c r="H5" s="4"/>
      <c r="I5" s="4">
        <f t="shared" si="1"/>
        <v>11140</v>
      </c>
      <c r="J5" s="4"/>
      <c r="K5" s="5">
        <f t="shared" si="2"/>
        <v>11140</v>
      </c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33"/>
      <c r="C6" s="28"/>
      <c r="D6" s="43"/>
      <c r="E6" s="28"/>
      <c r="F6" s="4"/>
      <c r="G6" s="4"/>
      <c r="H6" s="4"/>
      <c r="I6" s="4">
        <f t="shared" si="1"/>
        <v>0</v>
      </c>
      <c r="J6" s="4"/>
      <c r="K6" s="5">
        <f t="shared" si="2"/>
        <v>0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33">
        <v>15782.0</v>
      </c>
      <c r="C7" s="28">
        <v>200.0</v>
      </c>
      <c r="D7" s="33"/>
      <c r="E7" s="28">
        <v>200.0</v>
      </c>
      <c r="F7" s="4"/>
      <c r="G7" s="4"/>
      <c r="H7" s="4"/>
      <c r="I7" s="4">
        <f t="shared" si="1"/>
        <v>15582</v>
      </c>
      <c r="J7" s="4"/>
      <c r="K7" s="5">
        <f t="shared" si="2"/>
        <v>15582</v>
      </c>
      <c r="L7" s="9">
        <v>28000.0</v>
      </c>
      <c r="M7" s="9" t="s">
        <v>45</v>
      </c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33"/>
      <c r="C8" s="10"/>
      <c r="D8" s="33"/>
      <c r="E8" s="4"/>
      <c r="F8" s="4"/>
      <c r="G8" s="4"/>
      <c r="H8" s="4"/>
      <c r="I8" s="4">
        <f t="shared" si="1"/>
        <v>0</v>
      </c>
      <c r="J8" s="4"/>
      <c r="K8" s="5">
        <f t="shared" si="2"/>
        <v>0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26"/>
      <c r="B9" s="33"/>
      <c r="C9" s="4"/>
      <c r="D9" s="33"/>
      <c r="E9" s="4"/>
      <c r="F9" s="4"/>
      <c r="G9" s="4"/>
      <c r="H9" s="4"/>
      <c r="I9" s="4">
        <f t="shared" si="1"/>
        <v>0</v>
      </c>
      <c r="J9" s="4"/>
      <c r="K9" s="5">
        <f t="shared" si="2"/>
        <v>0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33"/>
      <c r="C10" s="4"/>
      <c r="D10" s="33"/>
      <c r="E10" s="4"/>
      <c r="F10" s="4"/>
      <c r="G10" s="4"/>
      <c r="H10" s="4"/>
      <c r="I10" s="4">
        <f t="shared" si="1"/>
        <v>0</v>
      </c>
      <c r="J10" s="4"/>
      <c r="K10" s="5">
        <f t="shared" si="2"/>
        <v>0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33"/>
      <c r="C11" s="4"/>
      <c r="D11" s="33"/>
      <c r="E11" s="4"/>
      <c r="F11" s="4"/>
      <c r="G11" s="4"/>
      <c r="H11" s="4"/>
      <c r="I11" s="4">
        <f t="shared" si="1"/>
        <v>0</v>
      </c>
      <c r="J11" s="4"/>
      <c r="K11" s="5">
        <f t="shared" si="2"/>
        <v>0</v>
      </c>
      <c r="L11" s="9">
        <v>29100.0</v>
      </c>
      <c r="M11" s="9" t="s">
        <v>45</v>
      </c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33"/>
      <c r="C12" s="4"/>
      <c r="D12" s="33"/>
      <c r="E12" s="4"/>
      <c r="F12" s="4"/>
      <c r="G12" s="4"/>
      <c r="H12" s="4"/>
      <c r="I12" s="4">
        <f t="shared" si="1"/>
        <v>0</v>
      </c>
      <c r="J12" s="4"/>
      <c r="K12" s="5">
        <f t="shared" si="2"/>
        <v>0</v>
      </c>
      <c r="L12" s="9">
        <v>25300.0</v>
      </c>
      <c r="M12" s="9" t="s">
        <v>45</v>
      </c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33"/>
      <c r="C13" s="4"/>
      <c r="D13" s="33"/>
      <c r="E13" s="4"/>
      <c r="F13" s="4"/>
      <c r="G13" s="4"/>
      <c r="H13" s="4"/>
      <c r="I13" s="4">
        <f t="shared" si="1"/>
        <v>0</v>
      </c>
      <c r="J13" s="4"/>
      <c r="K13" s="5">
        <f t="shared" si="2"/>
        <v>0</v>
      </c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26"/>
      <c r="B14" s="33"/>
      <c r="C14" s="4"/>
      <c r="D14" s="33"/>
      <c r="E14" s="4"/>
      <c r="F14" s="4"/>
      <c r="G14" s="4"/>
      <c r="H14" s="4"/>
      <c r="I14" s="4">
        <f t="shared" si="1"/>
        <v>0</v>
      </c>
      <c r="J14" s="4"/>
      <c r="K14" s="5">
        <f t="shared" si="2"/>
        <v>0</v>
      </c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33"/>
      <c r="C15" s="4"/>
      <c r="D15" s="33"/>
      <c r="E15" s="4"/>
      <c r="F15" s="4"/>
      <c r="G15" s="4"/>
      <c r="H15" s="4"/>
      <c r="I15" s="4">
        <f t="shared" si="1"/>
        <v>0</v>
      </c>
      <c r="J15" s="4"/>
      <c r="K15" s="5">
        <f t="shared" si="2"/>
        <v>0</v>
      </c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1"/>
        <v>0</v>
      </c>
      <c r="J16" s="4"/>
      <c r="K16" s="5">
        <f t="shared" si="2"/>
        <v>0</v>
      </c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1"/>
        <v>0</v>
      </c>
      <c r="J17" s="4"/>
      <c r="K17" s="5">
        <f t="shared" si="2"/>
        <v>0</v>
      </c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41"/>
      <c r="B18" s="4"/>
      <c r="C18" s="4"/>
      <c r="D18" s="4"/>
      <c r="E18" s="4"/>
      <c r="F18" s="4"/>
      <c r="G18" s="4"/>
      <c r="H18" s="4"/>
      <c r="I18" s="4"/>
      <c r="J18" s="4"/>
      <c r="K18" s="5">
        <f t="shared" si="2"/>
        <v>0</v>
      </c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49" t="s">
        <v>40</v>
      </c>
      <c r="B19" s="16">
        <f>COUNT(B2:B18)</f>
        <v>3</v>
      </c>
      <c r="C19" s="16">
        <f>SUM(C2:C18)</f>
        <v>600</v>
      </c>
      <c r="D19" s="16"/>
      <c r="E19" s="16">
        <f t="shared" ref="E19:G19" si="3">COUNT(E2:E18)</f>
        <v>3</v>
      </c>
      <c r="F19" s="16">
        <f t="shared" si="3"/>
        <v>0</v>
      </c>
      <c r="G19" s="16">
        <f t="shared" si="3"/>
        <v>0</v>
      </c>
      <c r="H19" s="16"/>
      <c r="I19" s="16"/>
      <c r="J19" s="16"/>
      <c r="K19" s="16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15.75" customHeight="1">
      <c r="A22" s="16" t="s">
        <v>41</v>
      </c>
      <c r="B22" s="16">
        <f t="shared" ref="B22:C22" si="4">SUM(B2:B18)</f>
        <v>42904</v>
      </c>
      <c r="C22" s="16">
        <f t="shared" si="4"/>
        <v>600</v>
      </c>
      <c r="D22" s="16"/>
      <c r="E22" s="16"/>
      <c r="F22" s="16"/>
      <c r="G22" s="16"/>
      <c r="H22" s="16"/>
      <c r="I22" s="16">
        <f>B22-C22</f>
        <v>42304</v>
      </c>
      <c r="J22" s="16"/>
      <c r="K22" s="16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9"/>
      <c r="B24" s="19"/>
      <c r="C24" s="1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2.71"/>
    <col customWidth="1" min="3" max="3" width="12.0"/>
    <col customWidth="1" min="4" max="4" width="5.71"/>
    <col customWidth="1" min="5" max="5" width="8.43"/>
    <col customWidth="1" min="6" max="6" width="14.29"/>
    <col customWidth="1" min="7" max="7" width="6.71"/>
    <col customWidth="1" min="8" max="8" width="8.0"/>
    <col customWidth="1" min="9" max="9" width="12.71"/>
    <col customWidth="1" min="10" max="26" width="8.0"/>
  </cols>
  <sheetData>
    <row r="1">
      <c r="A1" s="22" t="s">
        <v>33</v>
      </c>
      <c r="B1" s="23" t="s">
        <v>1</v>
      </c>
      <c r="C1" s="23" t="s">
        <v>34</v>
      </c>
      <c r="D1" s="23"/>
      <c r="E1" s="24" t="s">
        <v>35</v>
      </c>
      <c r="F1" s="24" t="s">
        <v>44</v>
      </c>
      <c r="G1" s="24" t="s">
        <v>6</v>
      </c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45"/>
      <c r="C2" s="10"/>
      <c r="D2" s="42"/>
      <c r="E2" s="4"/>
      <c r="F2" s="4"/>
      <c r="G2" s="4"/>
      <c r="H2" s="4"/>
      <c r="I2" s="4">
        <f t="shared" ref="I2:I17" si="1">+B2-E2</f>
        <v>0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33">
        <v>17535.0</v>
      </c>
      <c r="C3" s="28">
        <v>200.0</v>
      </c>
      <c r="D3" s="43"/>
      <c r="E3" s="28">
        <v>200.0</v>
      </c>
      <c r="F3" s="4"/>
      <c r="G3" s="4"/>
      <c r="H3" s="4"/>
      <c r="I3" s="4">
        <f t="shared" si="1"/>
        <v>17335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33"/>
      <c r="C4" s="28"/>
      <c r="D4" s="43"/>
      <c r="E4" s="28"/>
      <c r="F4" s="4"/>
      <c r="G4" s="4"/>
      <c r="H4" s="4"/>
      <c r="I4" s="4">
        <f t="shared" si="1"/>
        <v>0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32">
        <v>12600.0</v>
      </c>
      <c r="C5" s="28">
        <v>200.0</v>
      </c>
      <c r="D5" s="43"/>
      <c r="E5" s="28">
        <v>200.0</v>
      </c>
      <c r="F5" s="4"/>
      <c r="G5" s="4"/>
      <c r="H5" s="4"/>
      <c r="I5" s="4">
        <f t="shared" si="1"/>
        <v>12400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33"/>
      <c r="C6" s="28"/>
      <c r="D6" s="43"/>
      <c r="E6" s="28"/>
      <c r="F6" s="4"/>
      <c r="G6" s="4"/>
      <c r="H6" s="4"/>
      <c r="I6" s="4">
        <f t="shared" si="1"/>
        <v>0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33">
        <v>17535.0</v>
      </c>
      <c r="C7" s="28">
        <v>200.0</v>
      </c>
      <c r="D7" s="33"/>
      <c r="E7" s="28">
        <v>200.0</v>
      </c>
      <c r="F7" s="4"/>
      <c r="G7" s="4"/>
      <c r="H7" s="4"/>
      <c r="I7" s="4">
        <f t="shared" si="1"/>
        <v>17335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33"/>
      <c r="C8" s="10"/>
      <c r="D8" s="33"/>
      <c r="E8" s="4"/>
      <c r="F8" s="4"/>
      <c r="G8" s="4"/>
      <c r="H8" s="4"/>
      <c r="I8" s="4">
        <f t="shared" si="1"/>
        <v>0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26"/>
      <c r="B9" s="33"/>
      <c r="C9" s="4"/>
      <c r="D9" s="33"/>
      <c r="E9" s="4"/>
      <c r="F9" s="4"/>
      <c r="G9" s="4"/>
      <c r="H9" s="4"/>
      <c r="I9" s="4">
        <f t="shared" si="1"/>
        <v>0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33"/>
      <c r="C10" s="4"/>
      <c r="D10" s="33"/>
      <c r="E10" s="4"/>
      <c r="F10" s="4"/>
      <c r="G10" s="4"/>
      <c r="H10" s="4"/>
      <c r="I10" s="4">
        <f t="shared" si="1"/>
        <v>0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33"/>
      <c r="C11" s="4"/>
      <c r="D11" s="33"/>
      <c r="E11" s="4"/>
      <c r="F11" s="4"/>
      <c r="G11" s="4"/>
      <c r="H11" s="4"/>
      <c r="I11" s="4">
        <f t="shared" si="1"/>
        <v>0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33"/>
      <c r="C12" s="4"/>
      <c r="D12" s="33"/>
      <c r="E12" s="4"/>
      <c r="F12" s="4"/>
      <c r="G12" s="4"/>
      <c r="H12" s="4"/>
      <c r="I12" s="4">
        <f t="shared" si="1"/>
        <v>0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33"/>
      <c r="C13" s="4"/>
      <c r="D13" s="33"/>
      <c r="E13" s="4"/>
      <c r="F13" s="4"/>
      <c r="G13" s="4"/>
      <c r="H13" s="4"/>
      <c r="I13" s="4">
        <f t="shared" si="1"/>
        <v>0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26"/>
      <c r="B14" s="33"/>
      <c r="C14" s="4"/>
      <c r="D14" s="33"/>
      <c r="E14" s="4"/>
      <c r="F14" s="4"/>
      <c r="G14" s="4"/>
      <c r="H14" s="4"/>
      <c r="I14" s="4">
        <f t="shared" si="1"/>
        <v>0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33"/>
      <c r="C15" s="4"/>
      <c r="D15" s="33"/>
      <c r="E15" s="4"/>
      <c r="F15" s="4"/>
      <c r="G15" s="4"/>
      <c r="H15" s="4"/>
      <c r="I15" s="4">
        <f t="shared" si="1"/>
        <v>0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1"/>
        <v>0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1"/>
        <v>0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41"/>
      <c r="B18" s="41"/>
      <c r="C18" s="41"/>
      <c r="D18" s="41"/>
      <c r="E18" s="41"/>
      <c r="F18" s="41"/>
      <c r="G18" s="41"/>
      <c r="H18" s="41"/>
      <c r="I18" s="41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49" t="s">
        <v>40</v>
      </c>
      <c r="B19" s="16">
        <f>COUNT(B2:B18)</f>
        <v>3</v>
      </c>
      <c r="C19" s="16">
        <f>SUM(C2:C18)</f>
        <v>600</v>
      </c>
      <c r="D19" s="16"/>
      <c r="E19" s="16">
        <f t="shared" ref="E19:G19" si="2">COUNT(E2:E18)</f>
        <v>3</v>
      </c>
      <c r="F19" s="16">
        <f t="shared" si="2"/>
        <v>0</v>
      </c>
      <c r="G19" s="16">
        <f t="shared" si="2"/>
        <v>0</v>
      </c>
      <c r="H19" s="16"/>
      <c r="I19" s="16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16"/>
      <c r="B21" s="16"/>
      <c r="C21" s="16"/>
      <c r="D21" s="16"/>
      <c r="E21" s="16"/>
      <c r="F21" s="16"/>
      <c r="G21" s="16"/>
      <c r="H21" s="16"/>
      <c r="I21" s="16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15.75" customHeight="1">
      <c r="A22" s="16" t="s">
        <v>41</v>
      </c>
      <c r="B22" s="16">
        <f t="shared" ref="B22:C22" si="3">SUM(B2:B18)</f>
        <v>47670</v>
      </c>
      <c r="C22" s="16">
        <f t="shared" si="3"/>
        <v>600</v>
      </c>
      <c r="D22" s="16"/>
      <c r="E22" s="16"/>
      <c r="F22" s="16"/>
      <c r="G22" s="16"/>
      <c r="H22" s="16"/>
      <c r="I22" s="16">
        <f>B22-C22</f>
        <v>47070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0.71"/>
    <col customWidth="1" min="3" max="3" width="12.0"/>
    <col customWidth="1" min="4" max="4" width="8.0"/>
    <col customWidth="1" min="5" max="5" width="8.43"/>
    <col customWidth="1" min="6" max="6" width="14.29"/>
    <col customWidth="1" min="7" max="7" width="6.71"/>
    <col customWidth="1" min="8" max="8" width="8.0"/>
    <col customWidth="1" min="9" max="9" width="10.71"/>
    <col customWidth="1" min="10" max="26" width="8.0"/>
  </cols>
  <sheetData>
    <row r="1">
      <c r="A1" s="22" t="s">
        <v>33</v>
      </c>
      <c r="B1" s="23" t="s">
        <v>1</v>
      </c>
      <c r="C1" s="23" t="s">
        <v>34</v>
      </c>
      <c r="D1" s="23"/>
      <c r="E1" s="24" t="s">
        <v>35</v>
      </c>
      <c r="F1" s="24" t="s">
        <v>44</v>
      </c>
      <c r="G1" s="24" t="s">
        <v>6</v>
      </c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45"/>
      <c r="C2" s="10"/>
      <c r="D2" s="42"/>
      <c r="E2" s="4"/>
      <c r="F2" s="4"/>
      <c r="G2" s="4"/>
      <c r="H2" s="4"/>
      <c r="I2" s="4">
        <f t="shared" ref="I2:I17" si="1">+B2-E2</f>
        <v>0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33">
        <v>18412.0</v>
      </c>
      <c r="C3" s="28">
        <v>200.0</v>
      </c>
      <c r="D3" s="43"/>
      <c r="E3" s="28">
        <v>200.0</v>
      </c>
      <c r="F3" s="4"/>
      <c r="G3" s="4"/>
      <c r="H3" s="4"/>
      <c r="I3" s="4">
        <f t="shared" si="1"/>
        <v>18212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33"/>
      <c r="C4" s="28"/>
      <c r="D4" s="43"/>
      <c r="E4" s="28"/>
      <c r="F4" s="4"/>
      <c r="G4" s="4"/>
      <c r="H4" s="4"/>
      <c r="I4" s="4">
        <f t="shared" si="1"/>
        <v>0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32">
        <v>12600.0</v>
      </c>
      <c r="C5" s="28">
        <v>200.0</v>
      </c>
      <c r="D5" s="43"/>
      <c r="E5" s="28">
        <v>200.0</v>
      </c>
      <c r="F5" s="4"/>
      <c r="G5" s="4"/>
      <c r="H5" s="4"/>
      <c r="I5" s="4">
        <f t="shared" si="1"/>
        <v>12400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33"/>
      <c r="C6" s="28"/>
      <c r="D6" s="43"/>
      <c r="E6" s="28"/>
      <c r="F6" s="4"/>
      <c r="G6" s="4"/>
      <c r="H6" s="4"/>
      <c r="I6" s="4">
        <f t="shared" si="1"/>
        <v>0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33">
        <v>20165.0</v>
      </c>
      <c r="C7" s="28">
        <v>200.0</v>
      </c>
      <c r="D7" s="33"/>
      <c r="E7" s="28">
        <v>200.0</v>
      </c>
      <c r="F7" s="4"/>
      <c r="G7" s="4"/>
      <c r="H7" s="4"/>
      <c r="I7" s="4">
        <f t="shared" si="1"/>
        <v>19965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33"/>
      <c r="C8" s="10"/>
      <c r="D8" s="33"/>
      <c r="E8" s="4"/>
      <c r="F8" s="4"/>
      <c r="G8" s="4"/>
      <c r="H8" s="4"/>
      <c r="I8" s="4">
        <f t="shared" si="1"/>
        <v>0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26"/>
      <c r="B9" s="33"/>
      <c r="C9" s="4"/>
      <c r="D9" s="33"/>
      <c r="E9" s="4"/>
      <c r="F9" s="4"/>
      <c r="G9" s="4"/>
      <c r="H9" s="4"/>
      <c r="I9" s="4">
        <f t="shared" si="1"/>
        <v>0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33"/>
      <c r="C10" s="4"/>
      <c r="D10" s="33"/>
      <c r="E10" s="4"/>
      <c r="F10" s="4"/>
      <c r="G10" s="4"/>
      <c r="H10" s="4"/>
      <c r="I10" s="4">
        <f t="shared" si="1"/>
        <v>0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33"/>
      <c r="C11" s="4"/>
      <c r="D11" s="33"/>
      <c r="E11" s="4"/>
      <c r="F11" s="4"/>
      <c r="G11" s="4"/>
      <c r="H11" s="4"/>
      <c r="I11" s="4">
        <f t="shared" si="1"/>
        <v>0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33"/>
      <c r="C12" s="4"/>
      <c r="D12" s="33"/>
      <c r="E12" s="4"/>
      <c r="F12" s="4"/>
      <c r="G12" s="4"/>
      <c r="H12" s="4"/>
      <c r="I12" s="4">
        <f t="shared" si="1"/>
        <v>0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33"/>
      <c r="C13" s="4"/>
      <c r="D13" s="33"/>
      <c r="E13" s="4"/>
      <c r="F13" s="4"/>
      <c r="G13" s="4"/>
      <c r="H13" s="4"/>
      <c r="I13" s="4">
        <f t="shared" si="1"/>
        <v>0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26"/>
      <c r="B14" s="33"/>
      <c r="C14" s="4"/>
      <c r="D14" s="33"/>
      <c r="E14" s="4"/>
      <c r="F14" s="4"/>
      <c r="G14" s="4"/>
      <c r="H14" s="4"/>
      <c r="I14" s="4">
        <f t="shared" si="1"/>
        <v>0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33"/>
      <c r="C15" s="4"/>
      <c r="D15" s="33"/>
      <c r="E15" s="4"/>
      <c r="F15" s="4"/>
      <c r="G15" s="4"/>
      <c r="H15" s="4"/>
      <c r="I15" s="4">
        <f t="shared" si="1"/>
        <v>0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1"/>
        <v>0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1"/>
        <v>0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26"/>
      <c r="B18" s="33"/>
      <c r="C18" s="41"/>
      <c r="D18" s="33"/>
      <c r="E18" s="41"/>
      <c r="F18" s="4"/>
      <c r="G18" s="4"/>
      <c r="H18" s="4"/>
      <c r="I18" s="4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49" t="s">
        <v>40</v>
      </c>
      <c r="B19" s="16">
        <f>COUNT(B2:B18)</f>
        <v>3</v>
      </c>
      <c r="C19" s="50">
        <f>SUM(C2:C18)</f>
        <v>600</v>
      </c>
      <c r="D19" s="16"/>
      <c r="E19" s="16">
        <f t="shared" ref="E19:G19" si="2">COUNT(E2:E18)</f>
        <v>3</v>
      </c>
      <c r="F19" s="16">
        <f t="shared" si="2"/>
        <v>0</v>
      </c>
      <c r="G19" s="16">
        <f t="shared" si="2"/>
        <v>0</v>
      </c>
      <c r="H19" s="16"/>
      <c r="I19" s="16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16"/>
      <c r="B20" s="16"/>
      <c r="C20" s="50"/>
      <c r="D20" s="16"/>
      <c r="E20" s="16"/>
      <c r="F20" s="16"/>
      <c r="G20" s="16"/>
      <c r="H20" s="16"/>
      <c r="I20" s="16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16"/>
      <c r="B21" s="16"/>
      <c r="C21" s="16"/>
      <c r="D21" s="16"/>
      <c r="E21" s="16"/>
      <c r="F21" s="16"/>
      <c r="G21" s="16"/>
      <c r="H21" s="16"/>
      <c r="I21" s="16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15.75" customHeight="1">
      <c r="A22" s="16" t="s">
        <v>41</v>
      </c>
      <c r="B22" s="16">
        <f t="shared" ref="B22:C22" si="3">SUM(B2:B18)</f>
        <v>51177</v>
      </c>
      <c r="C22" s="16">
        <f t="shared" si="3"/>
        <v>600</v>
      </c>
      <c r="D22" s="16"/>
      <c r="E22" s="16"/>
      <c r="F22" s="16"/>
      <c r="G22" s="16"/>
      <c r="H22" s="16"/>
      <c r="I22" s="16">
        <f>B22-C22</f>
        <v>50577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9"/>
      <c r="B23" s="9"/>
      <c r="C23" s="51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9"/>
      <c r="B24" s="9"/>
      <c r="C24" s="51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9"/>
      <c r="B25" s="9"/>
      <c r="C25" s="51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51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51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51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51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51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51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51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51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51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51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51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51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51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51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51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51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51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51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51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51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51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51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51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51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51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51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51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51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51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51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51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51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51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51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51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51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51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51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51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51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51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51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51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51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51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51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51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51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51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51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51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51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51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51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51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51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51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51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51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51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51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51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51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51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51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51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51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51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51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51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51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51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51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51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51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51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51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51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51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51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51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51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51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51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51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51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51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51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51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51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51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51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51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51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51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51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51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51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51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51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51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51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51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51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51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51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51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51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51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51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51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51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51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51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51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51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51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51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51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51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51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51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51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51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51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51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51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51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5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51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51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51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51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51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51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51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51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51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51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51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51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51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51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51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51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51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51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51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51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51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51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51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51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51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51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51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51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51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51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51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51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51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51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51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51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51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51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51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51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51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51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51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51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51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51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51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51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51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51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51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51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51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51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51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51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51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51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51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51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51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51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51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51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51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51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51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51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51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51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51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51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51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51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51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51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51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51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51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51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51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51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51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51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51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51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51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51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51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51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51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51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51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51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51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51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51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51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51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51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51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51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51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51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51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51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51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51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51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51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51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51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51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51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51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51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51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51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51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51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51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51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51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51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51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51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51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51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51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51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51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51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51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51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51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51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51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51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51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51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51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51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51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51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51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51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51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51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51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51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51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51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51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51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51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51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51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51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51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51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51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51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51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51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51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51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51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51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51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51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51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51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51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51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51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51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51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51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51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51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51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51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51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51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51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51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51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51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51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51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51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51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51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51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51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51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51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51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51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51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51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51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51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51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51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51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51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51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51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51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51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51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51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51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51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51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51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51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51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51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51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51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51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51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51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51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51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51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51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51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51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51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51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51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51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51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51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51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51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51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51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51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51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51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51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51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51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51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51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51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51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51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51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51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51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51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51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51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51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51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51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51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51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51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51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51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51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51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51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51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51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51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51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51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51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51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51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51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51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51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51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51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51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51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51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51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51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51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51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51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51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51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51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51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51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51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51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51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51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51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51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51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51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51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51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51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51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51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51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51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51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51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51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51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51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51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51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51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51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51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51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51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51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51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51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51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51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51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51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51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51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51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51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51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51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51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51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51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51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51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51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51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51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51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51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51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51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51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51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51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51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51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51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51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51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51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51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51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51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51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51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51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51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51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51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51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51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51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51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51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51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51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51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51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51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51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51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51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51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51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51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51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51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51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51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51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51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51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51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51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51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51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51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51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51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51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51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51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51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51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51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51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51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51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51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51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51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51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51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51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51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51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51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51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51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51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51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51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51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51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51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51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51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51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51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51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51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51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51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51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51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51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51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51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51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51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51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51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51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51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51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51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51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51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51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51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51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51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51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51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51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51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51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51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51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51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51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51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51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51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51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51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51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51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51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51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51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51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51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51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51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51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51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51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51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51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51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51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51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51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51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51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51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51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51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51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51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51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51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51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51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51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51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51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51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51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51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51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51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51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51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51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51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51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51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51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51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51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51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51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51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51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51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51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51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51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51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51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51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51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51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51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51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51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51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51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51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51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51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51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51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51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51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51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51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51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51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51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51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51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51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51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51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51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51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51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51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51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51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51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51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51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51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51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51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51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51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51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51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51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51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51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51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51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51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51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51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51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51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51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51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51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51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51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51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51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51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51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51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51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51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51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51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51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51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51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51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51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51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51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51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51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51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51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51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51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51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51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51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51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51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51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51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51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51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51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51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51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51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51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51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51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51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51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51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51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51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51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51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51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51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51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51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51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51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51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51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51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51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51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51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51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51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51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51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51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51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51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51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51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51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51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51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51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51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51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51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51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51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51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51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51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51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51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51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51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51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51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51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51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51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51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51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51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51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51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51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51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51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51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51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51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51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51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51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51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51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51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51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51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51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51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51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51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51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51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51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51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51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51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51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51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51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51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51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51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51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51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51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51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51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51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51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51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51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51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51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51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51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51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51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51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51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51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51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51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51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51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51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51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51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51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51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51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51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51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51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51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51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51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51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51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51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51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51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51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51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51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51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51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51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51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51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51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51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51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51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51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51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51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51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51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51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51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51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51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51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51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51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51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51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51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51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51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51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51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51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51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51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51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51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51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51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51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51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51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51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51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51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51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51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51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51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51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51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51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51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51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51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51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51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51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51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51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51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51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51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51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51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51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51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51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51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51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51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51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51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51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51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51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51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51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51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51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51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51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51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51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51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51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51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51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51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51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51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51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51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51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51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51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51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51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51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51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51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51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51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51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51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51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51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51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51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51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51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51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51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2.71"/>
    <col customWidth="1" min="3" max="3" width="9.86"/>
    <col customWidth="1" min="4" max="4" width="8.0"/>
    <col customWidth="1" min="5" max="5" width="8.43"/>
    <col customWidth="1" min="6" max="6" width="14.29"/>
    <col customWidth="1" min="7" max="7" width="6.71"/>
    <col customWidth="1" min="8" max="8" width="8.0"/>
    <col customWidth="1" min="9" max="9" width="12.71"/>
    <col customWidth="1" min="10" max="26" width="8.0"/>
  </cols>
  <sheetData>
    <row r="1">
      <c r="A1" s="22" t="s">
        <v>33</v>
      </c>
      <c r="B1" s="23" t="s">
        <v>1</v>
      </c>
      <c r="C1" s="23" t="s">
        <v>34</v>
      </c>
      <c r="D1" s="23"/>
      <c r="E1" s="24" t="s">
        <v>35</v>
      </c>
      <c r="F1" s="24" t="s">
        <v>44</v>
      </c>
      <c r="G1" s="24" t="s">
        <v>6</v>
      </c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45"/>
      <c r="C2" s="10"/>
      <c r="D2" s="42"/>
      <c r="E2" s="4"/>
      <c r="F2" s="4"/>
      <c r="G2" s="4"/>
      <c r="H2" s="4"/>
      <c r="I2" s="4">
        <f t="shared" ref="I2:I17" si="1">+B2-E2</f>
        <v>0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33"/>
      <c r="C3" s="10"/>
      <c r="D3" s="43"/>
      <c r="E3" s="4"/>
      <c r="F3" s="4"/>
      <c r="G3" s="4"/>
      <c r="H3" s="4"/>
      <c r="I3" s="4">
        <f t="shared" si="1"/>
        <v>0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33"/>
      <c r="C4" s="10"/>
      <c r="D4" s="43"/>
      <c r="E4" s="4"/>
      <c r="F4" s="4"/>
      <c r="G4" s="4"/>
      <c r="H4" s="4"/>
      <c r="I4" s="4">
        <f t="shared" si="1"/>
        <v>0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32"/>
      <c r="C5" s="10"/>
      <c r="D5" s="43"/>
      <c r="E5" s="4"/>
      <c r="F5" s="4"/>
      <c r="G5" s="4"/>
      <c r="H5" s="4"/>
      <c r="I5" s="4">
        <f t="shared" si="1"/>
        <v>0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33"/>
      <c r="C6" s="10"/>
      <c r="D6" s="43"/>
      <c r="E6" s="4"/>
      <c r="F6" s="4"/>
      <c r="G6" s="4"/>
      <c r="H6" s="4"/>
      <c r="I6" s="4">
        <f t="shared" si="1"/>
        <v>0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33"/>
      <c r="C7" s="10"/>
      <c r="D7" s="33"/>
      <c r="E7" s="4"/>
      <c r="F7" s="4"/>
      <c r="G7" s="4"/>
      <c r="H7" s="4"/>
      <c r="I7" s="4">
        <f t="shared" si="1"/>
        <v>0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33"/>
      <c r="C8" s="10"/>
      <c r="D8" s="33"/>
      <c r="E8" s="4"/>
      <c r="F8" s="4"/>
      <c r="G8" s="4"/>
      <c r="H8" s="4"/>
      <c r="I8" s="4">
        <f t="shared" si="1"/>
        <v>0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ht="24.0" customHeight="1">
      <c r="A9" s="26"/>
      <c r="B9" s="33"/>
      <c r="C9" s="4"/>
      <c r="D9" s="33"/>
      <c r="E9" s="4"/>
      <c r="F9" s="4"/>
      <c r="G9" s="4"/>
      <c r="H9" s="4"/>
      <c r="I9" s="4">
        <f t="shared" si="1"/>
        <v>0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33"/>
      <c r="C10" s="4"/>
      <c r="D10" s="33"/>
      <c r="E10" s="4"/>
      <c r="F10" s="4"/>
      <c r="G10" s="4"/>
      <c r="H10" s="4"/>
      <c r="I10" s="4">
        <f t="shared" si="1"/>
        <v>0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33"/>
      <c r="C11" s="4"/>
      <c r="D11" s="33"/>
      <c r="E11" s="4"/>
      <c r="F11" s="4"/>
      <c r="G11" s="4"/>
      <c r="H11" s="4"/>
      <c r="I11" s="4">
        <f t="shared" si="1"/>
        <v>0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33"/>
      <c r="C12" s="4"/>
      <c r="D12" s="33"/>
      <c r="E12" s="4"/>
      <c r="F12" s="4"/>
      <c r="G12" s="4"/>
      <c r="H12" s="4"/>
      <c r="I12" s="4">
        <f t="shared" si="1"/>
        <v>0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33"/>
      <c r="C13" s="4"/>
      <c r="D13" s="33"/>
      <c r="E13" s="4"/>
      <c r="F13" s="4"/>
      <c r="G13" s="4"/>
      <c r="H13" s="4"/>
      <c r="I13" s="4">
        <f t="shared" si="1"/>
        <v>0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ht="24.0" customHeight="1">
      <c r="A14" s="26"/>
      <c r="B14" s="33"/>
      <c r="C14" s="4"/>
      <c r="D14" s="33"/>
      <c r="E14" s="4"/>
      <c r="F14" s="4"/>
      <c r="G14" s="4"/>
      <c r="H14" s="4"/>
      <c r="I14" s="4">
        <f t="shared" si="1"/>
        <v>0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33"/>
      <c r="C15" s="4"/>
      <c r="D15" s="33"/>
      <c r="E15" s="4"/>
      <c r="F15" s="4"/>
      <c r="G15" s="4"/>
      <c r="H15" s="4"/>
      <c r="I15" s="4">
        <f t="shared" si="1"/>
        <v>0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1"/>
        <v>0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1"/>
        <v>0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26"/>
      <c r="B18" s="33"/>
      <c r="C18" s="41"/>
      <c r="D18" s="33"/>
      <c r="E18" s="41"/>
      <c r="F18" s="4"/>
      <c r="G18" s="4"/>
      <c r="H18" s="4"/>
      <c r="I18" s="4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49" t="s">
        <v>40</v>
      </c>
      <c r="B19" s="16">
        <f>COUNT(B2:B18)</f>
        <v>0</v>
      </c>
      <c r="C19" s="16">
        <f>SUM(C2:C18)</f>
        <v>0</v>
      </c>
      <c r="D19" s="16"/>
      <c r="E19" s="16">
        <f t="shared" ref="E19:G19" si="2">COUNT(E2:E18)</f>
        <v>0</v>
      </c>
      <c r="F19" s="16">
        <f t="shared" si="2"/>
        <v>0</v>
      </c>
      <c r="G19" s="16">
        <f t="shared" si="2"/>
        <v>0</v>
      </c>
      <c r="H19" s="16"/>
      <c r="I19" s="16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16"/>
      <c r="B21" s="16"/>
      <c r="C21" s="16"/>
      <c r="D21" s="16"/>
      <c r="E21" s="16"/>
      <c r="F21" s="16"/>
      <c r="G21" s="16"/>
      <c r="H21" s="16"/>
      <c r="I21" s="16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15.75" customHeight="1">
      <c r="A22" s="16" t="s">
        <v>41</v>
      </c>
      <c r="B22" s="16">
        <f t="shared" ref="B22:C22" si="3">SUM(B2:B18)</f>
        <v>0</v>
      </c>
      <c r="C22" s="16">
        <f t="shared" si="3"/>
        <v>0</v>
      </c>
      <c r="D22" s="16"/>
      <c r="E22" s="16"/>
      <c r="F22" s="16"/>
      <c r="G22" s="16"/>
      <c r="H22" s="16"/>
      <c r="I22" s="16">
        <f>B22-C22</f>
        <v>0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7.0"/>
    <col customWidth="1" min="2" max="2" width="15.86"/>
    <col customWidth="1" min="3" max="3" width="16.43"/>
    <col customWidth="1" min="4" max="4" width="8.86"/>
    <col customWidth="1" min="5" max="5" width="7.0"/>
    <col customWidth="1" min="6" max="6" width="8.43"/>
    <col customWidth="1" min="7" max="7" width="4.71"/>
    <col customWidth="1" min="8" max="8" width="14.14"/>
    <col customWidth="1" min="9" max="9" width="8.0"/>
    <col customWidth="1" min="10" max="11" width="7.71"/>
    <col customWidth="1" min="12" max="13" width="14.14"/>
    <col customWidth="1" min="14" max="26" width="8.0"/>
  </cols>
  <sheetData>
    <row r="1">
      <c r="A1" s="22" t="s">
        <v>33</v>
      </c>
      <c r="B1" s="23" t="s">
        <v>46</v>
      </c>
      <c r="C1" s="23" t="s">
        <v>34</v>
      </c>
      <c r="D1" s="52" t="s">
        <v>47</v>
      </c>
      <c r="E1" s="53"/>
      <c r="F1" s="53"/>
      <c r="G1" s="21"/>
      <c r="H1" s="24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ht="56.25" customHeight="1">
      <c r="A2" s="54"/>
      <c r="B2" s="29"/>
      <c r="C2" s="29"/>
      <c r="D2" s="29" t="s">
        <v>48</v>
      </c>
      <c r="E2" s="4" t="s">
        <v>49</v>
      </c>
      <c r="F2" s="4" t="s">
        <v>50</v>
      </c>
      <c r="G2" s="4" t="s">
        <v>51</v>
      </c>
      <c r="H2" s="4" t="s">
        <v>52</v>
      </c>
      <c r="I2" s="9"/>
      <c r="J2" s="55" t="s">
        <v>53</v>
      </c>
      <c r="K2" s="56">
        <v>46082.0</v>
      </c>
      <c r="L2" s="55" t="s">
        <v>2</v>
      </c>
      <c r="M2" s="55" t="s">
        <v>52</v>
      </c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57"/>
      <c r="B3" s="31">
        <f>+april!B2+May!B2+june!B2+july!B2+aug!B2+sept!B2+oct!B2+nov!B2+dec!B2+jan!B2+Feb!B2+Mar!B2</f>
        <v>0</v>
      </c>
      <c r="C3" s="31">
        <f>+april!C2+May!C2+june!C2+july!C2+aug!C2+sept!C2+oct!C2+nov!C2+dec!C2+jan!C2+Feb!C2+Mar!C2</f>
        <v>0</v>
      </c>
      <c r="D3" s="31">
        <v>75000.0</v>
      </c>
      <c r="E3" s="4"/>
      <c r="F3" s="4"/>
      <c r="G3" s="4"/>
      <c r="H3" s="5">
        <f>B3-SUM(C3:G3)</f>
        <v>-75000</v>
      </c>
      <c r="I3" s="9"/>
      <c r="J3" s="9"/>
      <c r="K3" s="9"/>
      <c r="L3" s="14">
        <f t="shared" ref="L3:L16" si="1">+B3+K3</f>
        <v>0</v>
      </c>
      <c r="M3" s="14">
        <f t="shared" ref="M3:M16" si="2">+L3-SUM(C3:G3)</f>
        <v>-75000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57"/>
      <c r="B4" s="31">
        <f>+april!B3+May!B3+june!B3+july!B3+aug!B3+sept!B3+oct!B3+nov!B3+dec!B3+jan!B3+Feb!B3+Mar!B3</f>
        <v>185903</v>
      </c>
      <c r="C4" s="31">
        <f>+april!C3+May!C3+june!C3+july!C3+aug!C3+sept!C3+oct!C3+nov!C3+dec!C3+jan!C3+Feb!C3+Mar!C3</f>
        <v>2200</v>
      </c>
      <c r="D4" s="31">
        <v>75000.0</v>
      </c>
      <c r="E4" s="4"/>
      <c r="F4" s="4"/>
      <c r="G4" s="4"/>
      <c r="H4" s="5">
        <f t="shared" ref="H4:H16" si="3">+B4-C4-D4</f>
        <v>108703</v>
      </c>
      <c r="I4" s="9"/>
      <c r="J4" s="9"/>
      <c r="K4" s="9"/>
      <c r="L4" s="14">
        <f t="shared" si="1"/>
        <v>185903</v>
      </c>
      <c r="M4" s="14">
        <f t="shared" si="2"/>
        <v>108703</v>
      </c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4"/>
      <c r="B5" s="31" t="str">
        <f>+april!#REF!+May!B4+june!B4+july!B4+aug!B4+sept!B4+oct!B4+nov!B4+dec!B4+jan!B4+Feb!B4+Mar!B4</f>
        <v>#ERROR!</v>
      </c>
      <c r="C5" s="31" t="str">
        <f>+april!#REF!+May!C4+june!C4+july!C4+aug!C4+sept!C4+oct!C4+nov!C4+dec!C4+jan!C4+Feb!C4+Mar!C4</f>
        <v>#ERROR!</v>
      </c>
      <c r="D5" s="31">
        <v>75000.0</v>
      </c>
      <c r="E5" s="4"/>
      <c r="F5" s="4"/>
      <c r="G5" s="4"/>
      <c r="H5" s="5" t="str">
        <f t="shared" si="3"/>
        <v>#ERROR!</v>
      </c>
      <c r="I5" s="9"/>
      <c r="J5" s="9"/>
      <c r="K5" s="9"/>
      <c r="L5" s="14" t="str">
        <f t="shared" si="1"/>
        <v>#ERROR!</v>
      </c>
      <c r="M5" s="14" t="str">
        <f t="shared" si="2"/>
        <v>#ERROR!</v>
      </c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57"/>
      <c r="B6" s="31">
        <f>+april!B5+May!B5+june!B5+july!B5+aug!B5+sept!B5+oct!B5+nov!B5+dec!B5+jan!B5+Feb!B5+Mar!B5</f>
        <v>134190</v>
      </c>
      <c r="C6" s="31">
        <f>+april!C5+May!C5+june!C5+july!C5+aug!C5+sept!C5+oct!C5+nov!C5+dec!C5+jan!C5+Feb!C5+Mar!C5</f>
        <v>2200</v>
      </c>
      <c r="D6" s="31">
        <v>75000.0</v>
      </c>
      <c r="E6" s="4"/>
      <c r="F6" s="4"/>
      <c r="G6" s="4"/>
      <c r="H6" s="5">
        <f t="shared" si="3"/>
        <v>56990</v>
      </c>
      <c r="I6" s="9"/>
      <c r="J6" s="9"/>
      <c r="K6" s="9"/>
      <c r="L6" s="14">
        <f t="shared" si="1"/>
        <v>134190</v>
      </c>
      <c r="M6" s="14">
        <f t="shared" si="2"/>
        <v>56990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57"/>
      <c r="B7" s="31" t="str">
        <f>+april!#REF!+May!B6+june!B6+july!B6+aug!B6+sept!B6+oct!B6+nov!B6+dec!B6+jan!B6+Feb!B6+Mar!B6</f>
        <v>#ERROR!</v>
      </c>
      <c r="C7" s="31" t="str">
        <f>+april!#REF!+May!C6+june!C6+july!C6+aug!C6+sept!C6+oct!C6+nov!C6+dec!C6+jan!C6+Feb!C6+Mar!C6</f>
        <v>#ERROR!</v>
      </c>
      <c r="D7" s="31">
        <v>75000.0</v>
      </c>
      <c r="E7" s="4"/>
      <c r="F7" s="4"/>
      <c r="G7" s="4"/>
      <c r="H7" s="5" t="str">
        <f t="shared" si="3"/>
        <v>#ERROR!</v>
      </c>
      <c r="I7" s="9"/>
      <c r="J7" s="9"/>
      <c r="K7" s="9"/>
      <c r="L7" s="14" t="str">
        <f t="shared" si="1"/>
        <v>#ERROR!</v>
      </c>
      <c r="M7" s="14" t="str">
        <f t="shared" si="2"/>
        <v>#ERROR!</v>
      </c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57"/>
      <c r="B8" s="31">
        <f>+april!B7+May!B7+june!B7+july!B7+aug!B7+sept!B7+oct!B7+nov!B7+dec!B7+jan!B7+Feb!B7+Mar!B7</f>
        <v>191132</v>
      </c>
      <c r="C8" s="31">
        <f>+april!C7+May!C7+june!C7+july!C7+aug!C7+sept!C7+oct!C7+nov!C7+dec!C7+jan!C7+Feb!C7+Mar!C7</f>
        <v>2200</v>
      </c>
      <c r="D8" s="31">
        <v>75000.0</v>
      </c>
      <c r="E8" s="4"/>
      <c r="F8" s="4"/>
      <c r="G8" s="4"/>
      <c r="H8" s="5">
        <f t="shared" si="3"/>
        <v>113932</v>
      </c>
      <c r="I8" s="9"/>
      <c r="J8" s="9"/>
      <c r="K8" s="9"/>
      <c r="L8" s="14">
        <f t="shared" si="1"/>
        <v>191132</v>
      </c>
      <c r="M8" s="14">
        <f t="shared" si="2"/>
        <v>113932</v>
      </c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10"/>
      <c r="B9" s="31">
        <f>+april!B8+May!B8+june!B8+july!B8+aug!B8+sept!B8+oct!B8+nov!B8+dec!B8+jan!B8+Feb!B8+Mar!B8</f>
        <v>0</v>
      </c>
      <c r="C9" s="31">
        <f>+april!C8+May!C8+june!C8+july!C8+aug!C8+sept!C8+oct!C8+nov!C8+dec!C8+jan!C8+Feb!C8+Mar!C8</f>
        <v>0</v>
      </c>
      <c r="D9" s="31">
        <v>75000.0</v>
      </c>
      <c r="E9" s="4"/>
      <c r="F9" s="4"/>
      <c r="G9" s="4"/>
      <c r="H9" s="5">
        <f t="shared" si="3"/>
        <v>-75000</v>
      </c>
      <c r="I9" s="9"/>
      <c r="J9" s="9"/>
      <c r="K9" s="9"/>
      <c r="L9" s="14">
        <f t="shared" si="1"/>
        <v>0</v>
      </c>
      <c r="M9" s="14">
        <f t="shared" si="2"/>
        <v>-75000</v>
      </c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57"/>
      <c r="B10" s="31">
        <f>+april!B9+May!B9+june!B9+july!B9+aug!B9+sept!B9+oct!B9+nov!B9+dec!B9+jan!B9+Feb!B9+Mar!B9</f>
        <v>0</v>
      </c>
      <c r="C10" s="31">
        <f>+april!C9+May!C9+june!C9+july!C9+aug!C9+sept!C9+oct!C9+nov!C9+dec!C9+jan!C9+Feb!C9+Mar!C9</f>
        <v>0</v>
      </c>
      <c r="D10" s="31">
        <v>75000.0</v>
      </c>
      <c r="E10" s="4"/>
      <c r="F10" s="4"/>
      <c r="G10" s="4"/>
      <c r="H10" s="5">
        <f t="shared" si="3"/>
        <v>-75000</v>
      </c>
      <c r="I10" s="9"/>
      <c r="J10" s="9"/>
      <c r="K10" s="9"/>
      <c r="L10" s="14">
        <f t="shared" si="1"/>
        <v>0</v>
      </c>
      <c r="M10" s="14">
        <f t="shared" si="2"/>
        <v>-75000</v>
      </c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57"/>
      <c r="B11" s="31">
        <f>+april!B10+May!B10+june!B10+july!B10+aug!B10+sept!B10+oct!B10+nov!B10+dec!B10+jan!B10+Feb!B10+Mar!B10</f>
        <v>0</v>
      </c>
      <c r="C11" s="31">
        <f>+april!C10+May!C10+june!C10+july!C10+aug!C10+sept!C10+oct!C10+nov!C10+dec!C10+jan!C10+Feb!C10+Mar!C10</f>
        <v>0</v>
      </c>
      <c r="D11" s="31">
        <v>75000.0</v>
      </c>
      <c r="E11" s="4"/>
      <c r="F11" s="4"/>
      <c r="G11" s="4"/>
      <c r="H11" s="5">
        <f t="shared" si="3"/>
        <v>-75000</v>
      </c>
      <c r="I11" s="9"/>
      <c r="J11" s="9"/>
      <c r="K11" s="9"/>
      <c r="L11" s="14">
        <f t="shared" si="1"/>
        <v>0</v>
      </c>
      <c r="M11" s="14">
        <f t="shared" si="2"/>
        <v>-75000</v>
      </c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10"/>
      <c r="B12" s="31">
        <f>+april!B11+May!B11+june!B11+july!B11+aug!B11+sept!B11+oct!B11+nov!B11+dec!B11+jan!B11+Feb!B11+Mar!B11</f>
        <v>0</v>
      </c>
      <c r="C12" s="31">
        <f>+april!C11+May!C11+june!C11+july!C11+aug!C11+sept!C11+oct!C11+nov!C11+dec!C11+jan!C11+Feb!C11+Mar!C11</f>
        <v>0</v>
      </c>
      <c r="D12" s="31">
        <v>75000.0</v>
      </c>
      <c r="E12" s="4"/>
      <c r="F12" s="4"/>
      <c r="G12" s="4"/>
      <c r="H12" s="5">
        <f t="shared" si="3"/>
        <v>-75000</v>
      </c>
      <c r="I12" s="9"/>
      <c r="J12" s="9"/>
      <c r="K12" s="9"/>
      <c r="L12" s="14">
        <f t="shared" si="1"/>
        <v>0</v>
      </c>
      <c r="M12" s="14">
        <f t="shared" si="2"/>
        <v>-75000</v>
      </c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10"/>
      <c r="B13" s="31">
        <f>+april!B12+May!B12+june!B12+july!B12+aug!B12+sept!B12+oct!B12+nov!B12+dec!B12+jan!B12+Feb!B12+Mar!B12</f>
        <v>0</v>
      </c>
      <c r="C13" s="31">
        <f>+april!C12+May!C12+june!C12+july!C12+aug!C12+sept!C12+oct!C12+nov!C12+dec!C12+jan!C12+Feb!C12+Mar!C12</f>
        <v>0</v>
      </c>
      <c r="D13" s="31">
        <v>75000.0</v>
      </c>
      <c r="E13" s="4"/>
      <c r="F13" s="4"/>
      <c r="G13" s="4"/>
      <c r="H13" s="5">
        <f t="shared" si="3"/>
        <v>-75000</v>
      </c>
      <c r="I13" s="9"/>
      <c r="J13" s="9"/>
      <c r="K13" s="9"/>
      <c r="L13" s="14">
        <f t="shared" si="1"/>
        <v>0</v>
      </c>
      <c r="M13" s="14">
        <f t="shared" si="2"/>
        <v>-75000</v>
      </c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10"/>
      <c r="B14" s="31">
        <f>+april!B13+May!B13+june!B13+july!B13+aug!B13+sept!B13+oct!B13+nov!B13+dec!B13+jan!B13+Feb!B13+Mar!B13</f>
        <v>0</v>
      </c>
      <c r="C14" s="31">
        <f>+april!C13+May!C13+june!C13+july!C13+aug!C13+sept!C13+oct!C13+nov!C13+dec!C13+jan!C13+Feb!C13+Mar!C13</f>
        <v>0</v>
      </c>
      <c r="D14" s="31">
        <v>75000.0</v>
      </c>
      <c r="E14" s="4"/>
      <c r="F14" s="4"/>
      <c r="G14" s="4"/>
      <c r="H14" s="5">
        <f t="shared" si="3"/>
        <v>-75000</v>
      </c>
      <c r="I14" s="9"/>
      <c r="J14" s="9"/>
      <c r="K14" s="9"/>
      <c r="L14" s="14">
        <f t="shared" si="1"/>
        <v>0</v>
      </c>
      <c r="M14" s="14">
        <f t="shared" si="2"/>
        <v>-75000</v>
      </c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10"/>
      <c r="B15" s="31">
        <f>+april!B14+May!B14+june!B14+july!B14+aug!B14+sept!B14+oct!B14+nov!B14+dec!B14+jan!B14+Feb!B14+Mar!B14</f>
        <v>0</v>
      </c>
      <c r="C15" s="31">
        <f>+april!C14+May!C14+june!C14+july!C14+aug!C14+sept!C14+oct!C14+nov!C14+dec!C14+jan!C14+Feb!C14+Mar!C14</f>
        <v>0</v>
      </c>
      <c r="D15" s="31">
        <v>75000.0</v>
      </c>
      <c r="E15" s="4"/>
      <c r="F15" s="4"/>
      <c r="G15" s="4"/>
      <c r="H15" s="5">
        <f t="shared" si="3"/>
        <v>-75000</v>
      </c>
      <c r="I15" s="9"/>
      <c r="J15" s="9"/>
      <c r="K15" s="9"/>
      <c r="L15" s="14">
        <f t="shared" si="1"/>
        <v>0</v>
      </c>
      <c r="M15" s="14">
        <f t="shared" si="2"/>
        <v>-75000</v>
      </c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10"/>
      <c r="B16" s="31">
        <f>+april!B15+May!B15+june!B15+july!B15+aug!B15+sept!B15+oct!B15+nov!B15+dec!B15+jan!B15+Feb!B15+Mar!B15</f>
        <v>0</v>
      </c>
      <c r="C16" s="31">
        <f>+april!C15+May!C15+june!C15+july!C15+aug!C15+sept!C15+oct!C15+nov!C15+dec!C15+jan!C15+Feb!C15+Mar!C15</f>
        <v>0</v>
      </c>
      <c r="D16" s="31">
        <v>75000.0</v>
      </c>
      <c r="E16" s="4"/>
      <c r="F16" s="4"/>
      <c r="G16" s="4"/>
      <c r="H16" s="5">
        <f t="shared" si="3"/>
        <v>-75000</v>
      </c>
      <c r="I16" s="9"/>
      <c r="J16" s="9"/>
      <c r="K16" s="9"/>
      <c r="L16" s="14">
        <f t="shared" si="1"/>
        <v>0</v>
      </c>
      <c r="M16" s="14">
        <f t="shared" si="2"/>
        <v>-75000</v>
      </c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58"/>
      <c r="B17" s="31"/>
      <c r="C17" s="31"/>
      <c r="D17" s="31"/>
      <c r="E17" s="4"/>
      <c r="F17" s="4"/>
      <c r="G17" s="4"/>
      <c r="H17" s="5"/>
      <c r="I17" s="9"/>
      <c r="J17" s="9"/>
      <c r="K17" s="9"/>
      <c r="L17" s="14"/>
      <c r="M17" s="14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49" t="s">
        <v>40</v>
      </c>
      <c r="B18" s="43" t="str">
        <f t="shared" ref="B18:C18" si="4">SUM(B3:B16)</f>
        <v>#ERROR!</v>
      </c>
      <c r="C18" s="43" t="str">
        <f t="shared" si="4"/>
        <v>#ERROR!</v>
      </c>
      <c r="D18" s="4"/>
      <c r="E18" s="4"/>
      <c r="F18" s="4"/>
      <c r="G18" s="4"/>
      <c r="H18" s="4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59"/>
      <c r="B19" s="5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60"/>
      <c r="B20" s="60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60"/>
      <c r="B21" s="60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15.75" customHeight="1">
      <c r="A22" s="60"/>
      <c r="B22" s="60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ht="15.7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</sheetData>
  <autoFilter ref="$A$1:$H$22"/>
  <mergeCells count="1">
    <mergeCell ref="D1:G1"/>
  </mergeCells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57"/>
    <col customWidth="1" min="2" max="26" width="8.86"/>
  </cols>
  <sheetData>
    <row r="1" ht="14.25" customHeight="1">
      <c r="A1" s="25"/>
      <c r="B1" s="25"/>
      <c r="C1" s="25"/>
      <c r="D1" s="25"/>
      <c r="E1" s="25"/>
      <c r="F1" s="25"/>
      <c r="G1" s="25" t="s">
        <v>6</v>
      </c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ht="14.25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ht="14.25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ht="14.25" customHeight="1">
      <c r="A4" s="9">
        <v>1.0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ht="14.25" customHeight="1">
      <c r="A5" s="9">
        <v>2.0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ht="14.25" customHeight="1">
      <c r="A6" s="9">
        <v>3.0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ht="14.25" customHeight="1">
      <c r="A7" s="9">
        <v>4.0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ht="14.2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ht="14.2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ht="14.2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ht="1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4.2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ht="14.25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ht="14.25" customHeight="1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ht="14.2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ht="14.2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2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ht="14.2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4.2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ht="14.25" customHeight="1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14.25" customHeight="1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14.25" customHeight="1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4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4.2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4.2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4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4.2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4.2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4.2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4.2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4.2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4.2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4.2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4.2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4.2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4.2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4.2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4.2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4.2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4.2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4.2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4.2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4.2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4.2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4.2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4.2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4.2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4.2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4.2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4.2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4.2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4.2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4.2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4.2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4.2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4.2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4.2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4.2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4.2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4.2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4.2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4.2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4.2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4.2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4.2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4.2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4.2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4.2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4.2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4.2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4.2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4.2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4.2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4.2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4.2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4.2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4.2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4.2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4.2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4.2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4.2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4.2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4.2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4.2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4.2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4.2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4.2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4.2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4.2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4.2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4.2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4.2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4.2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4.2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4.2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4.2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4.2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4.2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4.2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4.2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4.2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4.2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4.2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4.2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4.2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4.2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4.2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4.2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4.2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4.2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4.2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4.2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4.2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4.2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4.2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4.2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4.2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4.2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4.2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4.2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4.2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4.2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4.2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4.2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4.2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4.2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4.2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4.2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4.2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4.2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4.2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4.2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4.2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4.2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4.2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4.2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4.2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4.2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4.2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4.2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4.2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4.2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4.2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4.2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4.2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4.2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4.2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4.2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4.2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4.2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4.2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4.2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4.2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4.2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4.2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4.2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4.2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4.2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4.2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4.2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4.2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4.2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4.2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4.2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4.2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4.2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4.2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4.2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4.2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4.2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4.2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4.2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4.2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4.2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4.2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4.2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4.2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4.2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4.2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4.2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4.2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4.2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4.2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4.2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4.2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4.2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4.2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4.2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4.2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4.2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4.2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4.2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4.2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4.2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4.2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4.2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4.2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4.2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4.2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4.2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4.2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4.2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4.2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4.2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4.2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4.2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4.2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4.2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4.2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4.2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4.2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4.2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4.2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4.2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4.2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4.2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4.2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4.2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4.2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4.2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4.2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4.2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4.2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4.2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4.2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4.2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4.2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4.2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4.2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4.2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4.2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4.2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4.2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4.2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4.2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4.2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4.2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4.2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4.2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4.2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4.2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4.2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4.2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4.2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4.2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4.2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4.2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4.2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4.2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4.2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4.2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4.2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4.2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4.2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4.2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4.2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4.2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4.2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4.2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4.2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4.2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4.2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4.2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4.2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4.2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4.2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4.2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4.2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4.2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4.2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4.2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4.2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4.2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4.2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4.2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4.2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4.2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4.2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4.2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4.2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4.2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4.2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4.2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4.2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4.2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4.2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4.2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4.2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4.2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4.2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4.2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4.2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4.2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4.2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4.2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4.2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4.2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4.2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4.2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4.2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4.2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4.2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4.2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4.2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4.2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4.2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4.2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4.2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4.2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4.2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4.2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4.2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4.2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4.2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4.2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4.2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4.2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4.2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4.2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4.2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4.2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4.2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4.2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4.2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4.2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4.2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4.2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4.2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4.2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4.2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4.2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4.2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4.2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4.2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4.2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4.2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4.2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4.2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4.2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4.2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4.2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4.2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4.2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4.2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4.2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4.2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4.2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4.2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4.2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4.2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4.2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4.2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4.2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4.2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4.2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4.2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4.2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4.2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4.2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4.2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4.2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4.2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4.2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4.2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4.2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4.2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4.2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4.2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4.2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4.2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4.2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4.2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4.2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4.2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4.2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4.2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4.2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4.2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4.2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4.2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4.2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4.2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4.2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4.2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4.2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4.2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4.2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4.2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4.2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4.2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4.2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4.2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4.2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4.2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4.2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4.2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4.2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4.2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4.2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4.2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4.2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4.2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4.2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4.2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4.2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4.2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4.2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4.2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4.2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4.2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4.2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4.2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4.2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4.2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4.2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4.2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4.2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4.2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4.2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4.2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4.2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4.2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4.2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4.2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4.2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4.2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4.2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4.2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4.2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4.2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4.2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4.2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4.2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4.2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4.2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4.2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4.2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4.2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4.2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4.2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4.2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4.2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4.2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4.2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4.2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4.2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4.2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4.2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4.2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4.2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4.2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4.2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4.2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4.2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4.2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4.2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4.2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4.2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4.2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4.2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4.2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4.2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4.2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4.2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4.2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4.2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4.2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4.2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4.2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4.2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4.2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4.2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4.2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4.2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4.2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4.2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4.2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4.2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4.2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4.2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4.2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4.2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4.2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4.2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4.2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4.2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4.2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4.2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4.2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4.2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4.2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4.2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4.2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4.2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4.2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4.2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4.2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4.2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4.2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4.2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4.2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4.2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4.2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4.2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4.2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4.2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4.2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4.2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4.2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4.2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4.2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4.2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4.2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4.2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4.2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4.2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4.2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4.2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4.2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4.2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4.2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4.2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4.2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4.2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4.2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4.2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4.2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4.2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4.2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4.2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4.2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4.2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4.2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4.2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4.2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4.2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4.2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4.2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4.2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4.2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4.2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4.2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4.2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4.2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4.2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4.2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4.2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4.2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4.2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4.2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4.2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4.2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4.2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4.2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4.2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4.2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4.2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4.2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4.2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4.2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4.2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4.2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4.2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4.2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4.2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4.2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4.2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4.2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4.2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4.2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4.2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4.2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4.2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4.2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4.2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4.2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4.2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4.2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4.2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4.2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4.2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4.2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4.2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4.2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4.2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4.2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4.2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4.2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4.2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4.2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4.2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4.2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4.2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4.2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4.2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4.2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4.2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4.2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4.2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4.2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4.2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4.2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4.2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4.2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4.2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4.2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4.2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4.2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4.2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4.2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4.2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4.2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4.2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4.2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4.2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4.2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4.2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4.2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4.2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4.2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4.2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4.2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4.2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4.2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4.2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4.2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4.2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4.2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4.2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4.2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4.2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4.2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4.2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4.2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4.2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4.2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4.2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4.2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4.2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4.2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4.2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4.2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4.2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4.2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4.2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4.2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4.2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4.2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4.2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4.2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4.2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4.2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4.2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4.2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4.2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4.2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4.2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4.2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4.2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4.2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4.2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4.2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4.2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4.2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4.2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4.2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4.2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4.2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4.2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4.2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4.2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4.2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4.2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4.2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4.2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4.2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4.2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4.2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4.2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4.2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4.2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4.2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4.2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4.2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4.2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4.2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4.2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4.2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4.2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4.2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4.2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4.2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4.2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4.2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4.2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4.2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4.2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4.2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4.2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4.2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4.2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4.2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4.2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4.2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4.2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4.2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4.2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4.2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4.2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4.2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4.2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4.2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4.2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4.2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4.2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4.2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4.2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4.2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4.2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4.2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4.2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4.2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4.2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4.2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4.2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4.2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4.2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4.2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4.2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4.2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4.2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4.2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4.2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4.2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4.2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4.2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4.2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4.2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4.2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4.2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4.2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4.2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4.2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4.2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4.2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4.2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4.2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4.2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4.2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4.2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4.2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4.2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4.2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4.2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4.2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4.2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4.2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4.2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4.2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4.2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4.2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4.2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4.2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4.2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4.2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4.2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4.2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4.2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4.2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4.2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4.2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4.2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4.2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4.2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4.2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4.2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4.2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4.2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4.2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4.2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4.2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4.2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4.2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4.2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4.2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4.2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4.2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4.2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4.2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4.2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4.2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4.2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4.2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4.2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4.2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4.2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4.2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4.2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4.2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4.2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4.2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4.2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4.2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4.2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4.2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4.2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4.2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4.2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4.2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4.2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4.2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4.2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4.2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4.2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4.2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4.2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4.2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4.2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4.2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4.2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4.2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4.2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4.2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4.2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4.2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4.2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4.2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4.2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4.2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4.2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4.2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4.2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4.2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4.2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4.2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4.2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4.2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4.2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4.2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4.2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4.2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4.2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4.2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4.2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4.2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4.2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4.2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4.2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4.2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4.2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4.2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4.2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4.2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4.2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4.2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4.2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4.2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4.2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4.2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4.2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4.2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4.2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4.2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4.2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4.2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4.2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4.2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4.2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4.2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4.2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4.2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4.2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4.2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4.2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4.2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4.2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4.2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4.2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4.2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4.2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4.2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4.2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4.2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4.2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4.2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4.2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4.2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4.2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4.2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4.2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4.2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4.2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4.2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4.2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4.2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4.2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4.2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4.2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4.2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4.2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4.2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4.2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4.2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4.2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4.2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4.2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4.2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4.2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4.2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4.2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4.2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4.2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4.2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4.2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4.2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4.2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4.2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4.2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4.2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4.2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4.2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4.2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4.2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4.2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4.2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4.2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4.2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4.2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4.2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4.2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4.2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4.2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4.2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4.2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4.2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4.2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4.2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4.2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4.2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4.2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4.2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4.2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4.2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4.2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4.2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4.2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4.2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4.2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4.2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4.2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4.2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4.2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4.2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4.2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4.2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4.2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4.2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4.2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4.2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4.2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4.2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4.2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4.2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4.2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4.2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4.2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4.2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4.2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4.2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4.2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4.2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4.2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4.2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4.2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4.2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4.2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4.2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4.2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4.2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4.2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4.2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4.2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4.2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4.2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4.2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4.2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4.2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4.2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4.2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4.2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4.2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4.2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4.2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4.2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4.2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4.2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4.2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4.2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4.2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4.2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2DBDB"/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1.57"/>
    <col customWidth="1" min="3" max="3" width="13.14"/>
    <col customWidth="1" min="4" max="4" width="5.71"/>
    <col customWidth="1" min="5" max="5" width="7.71"/>
    <col customWidth="1" min="6" max="6" width="14.29"/>
    <col customWidth="1" min="7" max="7" width="6.71"/>
    <col customWidth="1" min="8" max="8" width="11.43"/>
    <col customWidth="1" min="9" max="9" width="11.57"/>
    <col customWidth="1" min="10" max="26" width="8.0"/>
  </cols>
  <sheetData>
    <row r="1">
      <c r="A1" s="22" t="s">
        <v>33</v>
      </c>
      <c r="B1" s="23" t="s">
        <v>1</v>
      </c>
      <c r="C1" s="23" t="s">
        <v>34</v>
      </c>
      <c r="D1" s="23"/>
      <c r="E1" s="24" t="s">
        <v>35</v>
      </c>
      <c r="F1" s="24" t="s">
        <v>36</v>
      </c>
      <c r="G1" s="24" t="s">
        <v>6</v>
      </c>
      <c r="H1" s="24"/>
      <c r="I1" s="24"/>
      <c r="J1" s="24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27"/>
      <c r="C2" s="28"/>
      <c r="D2" s="29"/>
      <c r="E2" s="4"/>
      <c r="F2" s="4"/>
      <c r="G2" s="4"/>
      <c r="H2" s="4"/>
      <c r="I2" s="4">
        <f t="shared" ref="I2:I3" si="1">+B2-E2</f>
        <v>0</v>
      </c>
      <c r="J2" s="8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30">
        <v>12275.0</v>
      </c>
      <c r="C3" s="28">
        <v>200.0</v>
      </c>
      <c r="D3" s="31"/>
      <c r="E3" s="4">
        <v>200.0</v>
      </c>
      <c r="F3" s="4"/>
      <c r="G3" s="4"/>
      <c r="H3" s="4"/>
      <c r="I3" s="4">
        <f t="shared" si="1"/>
        <v>12075</v>
      </c>
      <c r="J3" s="8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30"/>
      <c r="C4" s="28"/>
      <c r="D4" s="31"/>
      <c r="E4" s="4"/>
      <c r="F4" s="4"/>
      <c r="G4" s="4"/>
      <c r="H4" s="4"/>
      <c r="I4" s="4"/>
      <c r="J4" s="8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32">
        <v>14490.0</v>
      </c>
      <c r="C5" s="28">
        <v>200.0</v>
      </c>
      <c r="D5" s="31"/>
      <c r="E5" s="4">
        <v>200.0</v>
      </c>
      <c r="F5" s="4"/>
      <c r="G5" s="4"/>
      <c r="H5" s="4"/>
      <c r="I5" s="4">
        <f>+B5-E5</f>
        <v>14290</v>
      </c>
      <c r="J5" s="8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32"/>
      <c r="C6" s="28"/>
      <c r="D6" s="31"/>
      <c r="E6" s="4"/>
      <c r="F6" s="4"/>
      <c r="G6" s="4"/>
      <c r="H6" s="4"/>
      <c r="I6" s="4"/>
      <c r="J6" s="8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33">
        <v>20165.0</v>
      </c>
      <c r="C7" s="28">
        <v>200.0</v>
      </c>
      <c r="D7" s="33"/>
      <c r="E7" s="4">
        <v>200.0</v>
      </c>
      <c r="F7" s="4"/>
      <c r="G7" s="4"/>
      <c r="H7" s="4"/>
      <c r="I7" s="4">
        <f t="shared" ref="I7:I17" si="2">+B7-E7</f>
        <v>19965</v>
      </c>
      <c r="J7" s="8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33"/>
      <c r="C8" s="28"/>
      <c r="D8" s="33"/>
      <c r="E8" s="4"/>
      <c r="F8" s="4"/>
      <c r="G8" s="4"/>
      <c r="H8" s="4"/>
      <c r="I8" s="4">
        <f t="shared" si="2"/>
        <v>0</v>
      </c>
      <c r="J8" s="8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26"/>
      <c r="B9" s="33"/>
      <c r="C9" s="4"/>
      <c r="D9" s="33"/>
      <c r="E9" s="4"/>
      <c r="F9" s="4"/>
      <c r="G9" s="4"/>
      <c r="H9" s="4"/>
      <c r="I9" s="4">
        <f t="shared" si="2"/>
        <v>0</v>
      </c>
      <c r="J9" s="8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33"/>
      <c r="C10" s="4"/>
      <c r="D10" s="33"/>
      <c r="E10" s="4"/>
      <c r="F10" s="4"/>
      <c r="G10" s="4"/>
      <c r="H10" s="4"/>
      <c r="I10" s="4">
        <f t="shared" si="2"/>
        <v>0</v>
      </c>
      <c r="J10" s="8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33"/>
      <c r="C11" s="4"/>
      <c r="D11" s="33"/>
      <c r="E11" s="4"/>
      <c r="F11" s="4"/>
      <c r="G11" s="4"/>
      <c r="H11" s="4"/>
      <c r="I11" s="4">
        <f t="shared" si="2"/>
        <v>0</v>
      </c>
      <c r="J11" s="8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33"/>
      <c r="C12" s="4"/>
      <c r="D12" s="33"/>
      <c r="E12" s="4"/>
      <c r="F12" s="4"/>
      <c r="G12" s="4"/>
      <c r="H12" s="4"/>
      <c r="I12" s="4">
        <f t="shared" si="2"/>
        <v>0</v>
      </c>
      <c r="J12" s="8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33"/>
      <c r="C13" s="4"/>
      <c r="D13" s="33"/>
      <c r="E13" s="4"/>
      <c r="F13" s="4"/>
      <c r="G13" s="4"/>
      <c r="H13" s="4"/>
      <c r="I13" s="4">
        <f t="shared" si="2"/>
        <v>0</v>
      </c>
      <c r="J13" s="8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26"/>
      <c r="B14" s="33"/>
      <c r="C14" s="4"/>
      <c r="D14" s="33"/>
      <c r="E14" s="4"/>
      <c r="F14" s="4"/>
      <c r="G14" s="4"/>
      <c r="H14" s="4"/>
      <c r="I14" s="4">
        <f t="shared" si="2"/>
        <v>0</v>
      </c>
      <c r="J14" s="8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33"/>
      <c r="C15" s="4"/>
      <c r="D15" s="33"/>
      <c r="E15" s="4"/>
      <c r="F15" s="4"/>
      <c r="G15" s="4"/>
      <c r="H15" s="4"/>
      <c r="I15" s="4">
        <f t="shared" si="2"/>
        <v>0</v>
      </c>
      <c r="J15" s="4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2"/>
        <v>0</v>
      </c>
      <c r="J16" s="4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2"/>
        <v>0</v>
      </c>
      <c r="J17" s="4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34"/>
      <c r="B18" s="4"/>
      <c r="C18" s="4"/>
      <c r="D18" s="4"/>
      <c r="E18" s="4"/>
      <c r="F18" s="4"/>
      <c r="G18" s="4"/>
      <c r="H18" s="4"/>
      <c r="I18" s="4"/>
      <c r="J18" s="4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5" t="s">
        <v>40</v>
      </c>
      <c r="B19" s="16">
        <f>COUNT(B2:B18)</f>
        <v>3</v>
      </c>
      <c r="C19" s="16">
        <f>SUM(C2:C18)</f>
        <v>600</v>
      </c>
      <c r="D19" s="16"/>
      <c r="E19" s="16">
        <f t="shared" ref="E19:G19" si="3">COUNT(E2:E18)</f>
        <v>3</v>
      </c>
      <c r="F19" s="16">
        <f t="shared" si="3"/>
        <v>0</v>
      </c>
      <c r="G19" s="16">
        <f t="shared" si="3"/>
        <v>0</v>
      </c>
      <c r="H19" s="16"/>
      <c r="I19" s="16"/>
      <c r="J19" s="16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36"/>
      <c r="B20" s="16"/>
      <c r="C20" s="16"/>
      <c r="D20" s="16"/>
      <c r="E20" s="16"/>
      <c r="F20" s="16"/>
      <c r="G20" s="16"/>
      <c r="H20" s="16"/>
      <c r="I20" s="16"/>
      <c r="J20" s="16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36"/>
      <c r="B21" s="16"/>
      <c r="C21" s="16"/>
      <c r="D21" s="16"/>
      <c r="E21" s="16"/>
      <c r="F21" s="16"/>
      <c r="G21" s="16"/>
      <c r="H21" s="16"/>
      <c r="I21" s="16"/>
      <c r="J21" s="16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>
      <c r="A22" s="36" t="s">
        <v>41</v>
      </c>
      <c r="B22" s="16">
        <f t="shared" ref="B22:C22" si="4">SUM(B2:B18)</f>
        <v>46930</v>
      </c>
      <c r="C22" s="16">
        <f t="shared" si="4"/>
        <v>600</v>
      </c>
      <c r="D22" s="16"/>
      <c r="E22" s="16"/>
      <c r="F22" s="16"/>
      <c r="G22" s="16"/>
      <c r="H22" s="16"/>
      <c r="I22" s="16">
        <f>B22-C22</f>
        <v>46330</v>
      </c>
      <c r="J22" s="16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>
      <c r="A23" s="37"/>
      <c r="B23" s="4"/>
      <c r="C23" s="4"/>
      <c r="D23" s="4"/>
      <c r="E23" s="4"/>
      <c r="F23" s="4"/>
      <c r="G23" s="4"/>
      <c r="H23" s="4"/>
      <c r="I23" s="4"/>
      <c r="J23" s="4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38" t="s">
        <v>42</v>
      </c>
      <c r="B27" s="39"/>
      <c r="C27" s="3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40" t="s">
        <v>43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ht="15.7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</row>
    <row r="1003" ht="15.75" customHeight="1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</row>
  </sheetData>
  <mergeCells count="2">
    <mergeCell ref="A27:C27"/>
    <mergeCell ref="A28:C28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2DBDB"/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2.71"/>
    <col customWidth="1" min="3" max="3" width="13.14"/>
    <col customWidth="1" min="4" max="4" width="2.14"/>
    <col customWidth="1" min="5" max="5" width="7.71"/>
    <col customWidth="1" min="6" max="6" width="14.29"/>
    <col customWidth="1" min="7" max="7" width="6.71"/>
    <col customWidth="1" min="8" max="8" width="8.0"/>
    <col customWidth="1" min="9" max="9" width="12.71"/>
    <col customWidth="1" min="10" max="26" width="8.0"/>
  </cols>
  <sheetData>
    <row r="1">
      <c r="A1" s="22" t="s">
        <v>33</v>
      </c>
      <c r="B1" s="23" t="s">
        <v>1</v>
      </c>
      <c r="C1" s="23" t="s">
        <v>34</v>
      </c>
      <c r="D1" s="23"/>
      <c r="E1" s="24" t="s">
        <v>35</v>
      </c>
      <c r="F1" s="24" t="s">
        <v>36</v>
      </c>
      <c r="G1" s="24" t="s">
        <v>6</v>
      </c>
      <c r="H1" s="24"/>
      <c r="I1" s="24"/>
      <c r="J1" s="24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27"/>
      <c r="C2" s="28"/>
      <c r="D2" s="29"/>
      <c r="E2" s="4"/>
      <c r="F2" s="4"/>
      <c r="G2" s="4"/>
      <c r="H2" s="4"/>
      <c r="I2" s="4">
        <f t="shared" ref="I2:I17" si="1">+B2-E2</f>
        <v>0</v>
      </c>
      <c r="J2" s="8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30">
        <v>22796.0</v>
      </c>
      <c r="C3" s="28">
        <v>200.0</v>
      </c>
      <c r="D3" s="31"/>
      <c r="E3" s="28">
        <v>200.0</v>
      </c>
      <c r="F3" s="4"/>
      <c r="G3" s="4"/>
      <c r="H3" s="4"/>
      <c r="I3" s="4">
        <f t="shared" si="1"/>
        <v>22596</v>
      </c>
      <c r="J3" s="8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30"/>
      <c r="C4" s="28"/>
      <c r="D4" s="31"/>
      <c r="E4" s="28"/>
      <c r="F4" s="4"/>
      <c r="G4" s="4"/>
      <c r="H4" s="4"/>
      <c r="I4" s="4">
        <f t="shared" si="1"/>
        <v>0</v>
      </c>
      <c r="J4" s="8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32">
        <v>14490.0</v>
      </c>
      <c r="C5" s="28">
        <v>200.0</v>
      </c>
      <c r="D5" s="31"/>
      <c r="E5" s="28">
        <v>200.0</v>
      </c>
      <c r="F5" s="4"/>
      <c r="G5" s="4"/>
      <c r="H5" s="4"/>
      <c r="I5" s="4">
        <f t="shared" si="1"/>
        <v>14290</v>
      </c>
      <c r="J5" s="8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33"/>
      <c r="C6" s="28"/>
      <c r="D6" s="31"/>
      <c r="E6" s="28"/>
      <c r="F6" s="4"/>
      <c r="G6" s="4"/>
      <c r="H6" s="4"/>
      <c r="I6" s="4">
        <f t="shared" si="1"/>
        <v>0</v>
      </c>
      <c r="J6" s="8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33">
        <v>20165.0</v>
      </c>
      <c r="C7" s="28">
        <v>200.0</v>
      </c>
      <c r="D7" s="33"/>
      <c r="E7" s="28">
        <v>200.0</v>
      </c>
      <c r="F7" s="4"/>
      <c r="G7" s="4"/>
      <c r="H7" s="4"/>
      <c r="I7" s="4">
        <f t="shared" si="1"/>
        <v>19965</v>
      </c>
      <c r="J7" s="8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33"/>
      <c r="C8" s="28"/>
      <c r="D8" s="33"/>
      <c r="E8" s="4"/>
      <c r="F8" s="4"/>
      <c r="G8" s="4"/>
      <c r="H8" s="4"/>
      <c r="I8" s="4">
        <f t="shared" si="1"/>
        <v>0</v>
      </c>
      <c r="J8" s="8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26"/>
      <c r="B9" s="33"/>
      <c r="C9" s="4"/>
      <c r="D9" s="33"/>
      <c r="E9" s="4"/>
      <c r="F9" s="4"/>
      <c r="G9" s="4"/>
      <c r="H9" s="4"/>
      <c r="I9" s="4">
        <f t="shared" si="1"/>
        <v>0</v>
      </c>
      <c r="J9" s="8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33"/>
      <c r="C10" s="4"/>
      <c r="D10" s="33"/>
      <c r="E10" s="4"/>
      <c r="F10" s="4"/>
      <c r="G10" s="4"/>
      <c r="H10" s="4"/>
      <c r="I10" s="4">
        <f t="shared" si="1"/>
        <v>0</v>
      </c>
      <c r="J10" s="8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33"/>
      <c r="C11" s="4"/>
      <c r="D11" s="33"/>
      <c r="E11" s="4"/>
      <c r="F11" s="4"/>
      <c r="G11" s="4"/>
      <c r="H11" s="4"/>
      <c r="I11" s="4">
        <f t="shared" si="1"/>
        <v>0</v>
      </c>
      <c r="J11" s="8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33"/>
      <c r="C12" s="4"/>
      <c r="D12" s="33"/>
      <c r="E12" s="4"/>
      <c r="F12" s="4"/>
      <c r="G12" s="4"/>
      <c r="H12" s="4"/>
      <c r="I12" s="4">
        <f t="shared" si="1"/>
        <v>0</v>
      </c>
      <c r="J12" s="8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33"/>
      <c r="C13" s="4"/>
      <c r="D13" s="33"/>
      <c r="E13" s="4"/>
      <c r="F13" s="4"/>
      <c r="G13" s="4"/>
      <c r="H13" s="4"/>
      <c r="I13" s="4">
        <f t="shared" si="1"/>
        <v>0</v>
      </c>
      <c r="J13" s="8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26"/>
      <c r="B14" s="33"/>
      <c r="C14" s="4"/>
      <c r="D14" s="33"/>
      <c r="E14" s="4"/>
      <c r="F14" s="4"/>
      <c r="G14" s="4"/>
      <c r="H14" s="4"/>
      <c r="I14" s="4">
        <f t="shared" si="1"/>
        <v>0</v>
      </c>
      <c r="J14" s="8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33"/>
      <c r="C15" s="4"/>
      <c r="D15" s="33"/>
      <c r="E15" s="4"/>
      <c r="F15" s="4"/>
      <c r="G15" s="4"/>
      <c r="H15" s="4"/>
      <c r="I15" s="4">
        <f t="shared" si="1"/>
        <v>0</v>
      </c>
      <c r="J15" s="4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1"/>
        <v>0</v>
      </c>
      <c r="J16" s="4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1"/>
        <v>0</v>
      </c>
      <c r="J17" s="4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26"/>
      <c r="B18" s="33"/>
      <c r="C18" s="33"/>
      <c r="D18" s="33"/>
      <c r="E18" s="41"/>
      <c r="F18" s="4"/>
      <c r="G18" s="4"/>
      <c r="H18" s="4"/>
      <c r="I18" s="4"/>
      <c r="J18" s="4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5" t="s">
        <v>40</v>
      </c>
      <c r="B19" s="16">
        <f>COUNT(B2:B18)</f>
        <v>3</v>
      </c>
      <c r="C19" s="16">
        <f>SUM(C2:C18)</f>
        <v>600</v>
      </c>
      <c r="D19" s="16">
        <f>COUNT(D2:D17)</f>
        <v>0</v>
      </c>
      <c r="E19" s="16">
        <f t="shared" ref="E19:G19" si="2">COUNT(E2:E18)</f>
        <v>3</v>
      </c>
      <c r="F19" s="16">
        <f t="shared" si="2"/>
        <v>0</v>
      </c>
      <c r="G19" s="16">
        <f t="shared" si="2"/>
        <v>0</v>
      </c>
      <c r="H19" s="16"/>
      <c r="I19" s="16"/>
      <c r="J19" s="16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36"/>
      <c r="B20" s="16"/>
      <c r="C20" s="16"/>
      <c r="D20" s="16"/>
      <c r="E20" s="16"/>
      <c r="F20" s="16"/>
      <c r="G20" s="16"/>
      <c r="H20" s="16"/>
      <c r="I20" s="16"/>
      <c r="J20" s="16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36"/>
      <c r="B21" s="16"/>
      <c r="C21" s="16"/>
      <c r="D21" s="16"/>
      <c r="E21" s="16"/>
      <c r="F21" s="16"/>
      <c r="G21" s="16"/>
      <c r="H21" s="16"/>
      <c r="I21" s="16"/>
      <c r="J21" s="16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>
      <c r="A22" s="36" t="s">
        <v>41</v>
      </c>
      <c r="B22" s="16">
        <f t="shared" ref="B22:C22" si="3">SUM(B2:B18)</f>
        <v>57451</v>
      </c>
      <c r="C22" s="16">
        <f t="shared" si="3"/>
        <v>600</v>
      </c>
      <c r="D22" s="16"/>
      <c r="E22" s="16"/>
      <c r="F22" s="16"/>
      <c r="G22" s="16"/>
      <c r="H22" s="16"/>
      <c r="I22" s="16">
        <f>B22-C22</f>
        <v>56851</v>
      </c>
      <c r="J22" s="16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>
      <c r="A23" s="37"/>
      <c r="B23" s="4"/>
      <c r="C23" s="12"/>
      <c r="D23" s="4"/>
      <c r="E23" s="4"/>
      <c r="F23" s="4"/>
      <c r="G23" s="4"/>
      <c r="H23" s="4"/>
      <c r="I23" s="4"/>
      <c r="J23" s="4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ht="15.7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</row>
    <row r="1003" ht="15.75" customHeight="1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2.71"/>
    <col customWidth="1" min="3" max="3" width="12.0"/>
    <col customWidth="1" min="4" max="4" width="5.71"/>
    <col customWidth="1" min="5" max="5" width="8.43"/>
    <col customWidth="1" min="6" max="6" width="14.29"/>
    <col customWidth="1" min="7" max="7" width="6.71"/>
    <col customWidth="1" min="8" max="8" width="8.0"/>
    <col customWidth="1" min="9" max="9" width="12.71"/>
    <col customWidth="1" min="10" max="26" width="8.0"/>
  </cols>
  <sheetData>
    <row r="1">
      <c r="A1" s="22" t="s">
        <v>33</v>
      </c>
      <c r="B1" s="23" t="s">
        <v>1</v>
      </c>
      <c r="C1" s="23" t="s">
        <v>34</v>
      </c>
      <c r="D1" s="23"/>
      <c r="E1" s="24" t="s">
        <v>35</v>
      </c>
      <c r="F1" s="24" t="s">
        <v>36</v>
      </c>
      <c r="G1" s="24" t="s">
        <v>6</v>
      </c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4"/>
      <c r="C2" s="10"/>
      <c r="D2" s="42"/>
      <c r="E2" s="4"/>
      <c r="F2" s="4"/>
      <c r="G2" s="4"/>
      <c r="H2" s="4"/>
      <c r="I2" s="4">
        <f t="shared" ref="I2:I17" si="1">+B2-E2</f>
        <v>0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4">
        <v>17535.0</v>
      </c>
      <c r="C3" s="28">
        <v>200.0</v>
      </c>
      <c r="D3" s="43"/>
      <c r="E3" s="28">
        <v>200.0</v>
      </c>
      <c r="F3" s="4"/>
      <c r="G3" s="4"/>
      <c r="H3" s="4"/>
      <c r="I3" s="4">
        <f t="shared" si="1"/>
        <v>17335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4"/>
      <c r="C4" s="28"/>
      <c r="D4" s="43"/>
      <c r="E4" s="28"/>
      <c r="F4" s="4"/>
      <c r="G4" s="4"/>
      <c r="H4" s="4"/>
      <c r="I4" s="4">
        <f t="shared" si="1"/>
        <v>0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4">
        <v>13230.0</v>
      </c>
      <c r="C5" s="28">
        <v>200.0</v>
      </c>
      <c r="D5" s="43"/>
      <c r="E5" s="28">
        <v>200.0</v>
      </c>
      <c r="F5" s="4"/>
      <c r="G5" s="4"/>
      <c r="H5" s="4"/>
      <c r="I5" s="4">
        <f t="shared" si="1"/>
        <v>13030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4"/>
      <c r="C6" s="28"/>
      <c r="D6" s="43"/>
      <c r="E6" s="28"/>
      <c r="F6" s="4"/>
      <c r="G6" s="4"/>
      <c r="H6" s="4"/>
      <c r="I6" s="4">
        <f t="shared" si="1"/>
        <v>0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4">
        <v>17535.0</v>
      </c>
      <c r="C7" s="28">
        <v>200.0</v>
      </c>
      <c r="D7" s="33"/>
      <c r="E7" s="28">
        <v>200.0</v>
      </c>
      <c r="F7" s="4"/>
      <c r="G7" s="4"/>
      <c r="H7" s="4"/>
      <c r="I7" s="4">
        <f t="shared" si="1"/>
        <v>17335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4"/>
      <c r="C8" s="10"/>
      <c r="D8" s="33"/>
      <c r="E8" s="4"/>
      <c r="F8" s="4"/>
      <c r="G8" s="4"/>
      <c r="H8" s="4"/>
      <c r="I8" s="4">
        <f t="shared" si="1"/>
        <v>0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26"/>
      <c r="B9" s="4"/>
      <c r="C9" s="4"/>
      <c r="D9" s="33"/>
      <c r="E9" s="4"/>
      <c r="F9" s="4"/>
      <c r="G9" s="4"/>
      <c r="H9" s="4"/>
      <c r="I9" s="4">
        <f t="shared" si="1"/>
        <v>0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4"/>
      <c r="C10" s="4"/>
      <c r="D10" s="33"/>
      <c r="E10" s="4"/>
      <c r="F10" s="4"/>
      <c r="G10" s="4"/>
      <c r="H10" s="4"/>
      <c r="I10" s="4">
        <f t="shared" si="1"/>
        <v>0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4"/>
      <c r="C11" s="4"/>
      <c r="D11" s="33"/>
      <c r="E11" s="4"/>
      <c r="F11" s="4"/>
      <c r="G11" s="4"/>
      <c r="H11" s="4"/>
      <c r="I11" s="4">
        <f t="shared" si="1"/>
        <v>0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4"/>
      <c r="C12" s="4"/>
      <c r="D12" s="33"/>
      <c r="E12" s="4"/>
      <c r="F12" s="4"/>
      <c r="G12" s="4"/>
      <c r="H12" s="4"/>
      <c r="I12" s="4">
        <f t="shared" si="1"/>
        <v>0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4"/>
      <c r="C13" s="4"/>
      <c r="D13" s="33"/>
      <c r="E13" s="4"/>
      <c r="F13" s="4"/>
      <c r="G13" s="4"/>
      <c r="H13" s="4"/>
      <c r="I13" s="4">
        <f t="shared" si="1"/>
        <v>0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26"/>
      <c r="B14" s="4"/>
      <c r="C14" s="4"/>
      <c r="D14" s="33"/>
      <c r="E14" s="4"/>
      <c r="F14" s="4"/>
      <c r="G14" s="4"/>
      <c r="H14" s="4"/>
      <c r="I14" s="4">
        <f t="shared" si="1"/>
        <v>0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4"/>
      <c r="C15" s="4"/>
      <c r="D15" s="33"/>
      <c r="E15" s="4"/>
      <c r="F15" s="4"/>
      <c r="G15" s="4"/>
      <c r="H15" s="4"/>
      <c r="I15" s="4">
        <f t="shared" si="1"/>
        <v>0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1"/>
        <v>0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1"/>
        <v>0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44"/>
      <c r="B18" s="33"/>
      <c r="C18" s="33"/>
      <c r="D18" s="33"/>
      <c r="E18" s="4"/>
      <c r="F18" s="4"/>
      <c r="G18" s="4"/>
      <c r="H18" s="4"/>
      <c r="I18" s="4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5" t="s">
        <v>40</v>
      </c>
      <c r="B19" s="16">
        <f>COUNT(B2:B18)</f>
        <v>3</v>
      </c>
      <c r="C19" s="16">
        <f>SUM(C2:C18)</f>
        <v>600</v>
      </c>
      <c r="D19" s="16"/>
      <c r="E19" s="16">
        <f t="shared" ref="E19:G19" si="2">COUNT(E2:E18)</f>
        <v>3</v>
      </c>
      <c r="F19" s="16">
        <f t="shared" si="2"/>
        <v>0</v>
      </c>
      <c r="G19" s="16">
        <f t="shared" si="2"/>
        <v>0</v>
      </c>
      <c r="H19" s="16"/>
      <c r="I19" s="16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36"/>
      <c r="B20" s="16"/>
      <c r="C20" s="16"/>
      <c r="D20" s="16"/>
      <c r="E20" s="16"/>
      <c r="F20" s="16"/>
      <c r="G20" s="16"/>
      <c r="H20" s="16"/>
      <c r="I20" s="16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36"/>
      <c r="B21" s="16"/>
      <c r="C21" s="16"/>
      <c r="D21" s="16"/>
      <c r="E21" s="16"/>
      <c r="F21" s="16"/>
      <c r="G21" s="16"/>
      <c r="H21" s="16"/>
      <c r="I21" s="16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>
      <c r="A22" s="36" t="s">
        <v>41</v>
      </c>
      <c r="B22" s="16">
        <f t="shared" ref="B22:C22" si="3">SUM(B2:B18)</f>
        <v>48300</v>
      </c>
      <c r="C22" s="16">
        <f t="shared" si="3"/>
        <v>600</v>
      </c>
      <c r="D22" s="16"/>
      <c r="E22" s="16"/>
      <c r="F22" s="16"/>
      <c r="G22" s="16"/>
      <c r="H22" s="16"/>
      <c r="I22" s="16">
        <f>B22-C22</f>
        <v>47700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>
      <c r="A23" s="37"/>
      <c r="B23" s="4"/>
      <c r="C23" s="12"/>
      <c r="D23" s="4"/>
      <c r="E23" s="4"/>
      <c r="F23" s="4"/>
      <c r="G23" s="4"/>
      <c r="H23" s="4"/>
      <c r="I23" s="4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ht="15.7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</row>
    <row r="1003" ht="15.75" customHeight="1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2.71"/>
    <col customWidth="1" min="3" max="3" width="12.0"/>
    <col customWidth="1" min="4" max="4" width="5.71"/>
    <col customWidth="1" min="5" max="5" width="8.43"/>
    <col customWidth="1" min="6" max="6" width="14.29"/>
    <col customWidth="1" min="7" max="7" width="6.71"/>
    <col customWidth="1" min="8" max="8" width="8.0"/>
    <col customWidth="1" min="9" max="9" width="12.71"/>
    <col customWidth="1" min="10" max="26" width="8.0"/>
  </cols>
  <sheetData>
    <row r="1">
      <c r="A1" s="22" t="s">
        <v>33</v>
      </c>
      <c r="B1" s="23" t="s">
        <v>1</v>
      </c>
      <c r="C1" s="23" t="s">
        <v>34</v>
      </c>
      <c r="D1" s="23"/>
      <c r="E1" s="24" t="s">
        <v>35</v>
      </c>
      <c r="F1" s="24" t="s">
        <v>44</v>
      </c>
      <c r="G1" s="24" t="s">
        <v>6</v>
      </c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45"/>
      <c r="C2" s="10"/>
      <c r="D2" s="42"/>
      <c r="E2" s="4"/>
      <c r="F2" s="4"/>
      <c r="G2" s="4"/>
      <c r="H2" s="4"/>
      <c r="I2" s="4">
        <f t="shared" ref="I2:I17" si="1">+B2-E2</f>
        <v>0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33">
        <v>18412.0</v>
      </c>
      <c r="C3" s="28">
        <v>200.0</v>
      </c>
      <c r="D3" s="43"/>
      <c r="E3" s="28">
        <v>200.0</v>
      </c>
      <c r="F3" s="4"/>
      <c r="G3" s="4"/>
      <c r="H3" s="4"/>
      <c r="I3" s="4">
        <f t="shared" si="1"/>
        <v>18212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33"/>
      <c r="C4" s="28"/>
      <c r="D4" s="43"/>
      <c r="E4" s="28"/>
      <c r="F4" s="4"/>
      <c r="G4" s="4"/>
      <c r="H4" s="4"/>
      <c r="I4" s="4">
        <f t="shared" si="1"/>
        <v>0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32">
        <v>12600.0</v>
      </c>
      <c r="C5" s="28">
        <v>200.0</v>
      </c>
      <c r="D5" s="43"/>
      <c r="E5" s="28">
        <v>200.0</v>
      </c>
      <c r="F5" s="4"/>
      <c r="G5" s="4"/>
      <c r="H5" s="4"/>
      <c r="I5" s="4">
        <f t="shared" si="1"/>
        <v>12400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33"/>
      <c r="C6" s="28"/>
      <c r="D6" s="43"/>
      <c r="E6" s="28"/>
      <c r="F6" s="4"/>
      <c r="G6" s="4"/>
      <c r="H6" s="4"/>
      <c r="I6" s="4">
        <f t="shared" si="1"/>
        <v>0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33">
        <v>20165.0</v>
      </c>
      <c r="C7" s="28">
        <v>200.0</v>
      </c>
      <c r="D7" s="33"/>
      <c r="E7" s="28">
        <v>200.0</v>
      </c>
      <c r="F7" s="4"/>
      <c r="G7" s="4"/>
      <c r="H7" s="4"/>
      <c r="I7" s="4">
        <f t="shared" si="1"/>
        <v>19965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33"/>
      <c r="C8" s="10"/>
      <c r="D8" s="33"/>
      <c r="E8" s="4"/>
      <c r="F8" s="4"/>
      <c r="G8" s="4"/>
      <c r="H8" s="4"/>
      <c r="I8" s="4">
        <f t="shared" si="1"/>
        <v>0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26"/>
      <c r="B9" s="33"/>
      <c r="C9" s="4"/>
      <c r="D9" s="33"/>
      <c r="E9" s="4"/>
      <c r="F9" s="4"/>
      <c r="G9" s="4"/>
      <c r="H9" s="4"/>
      <c r="I9" s="4">
        <f t="shared" si="1"/>
        <v>0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33"/>
      <c r="C10" s="4"/>
      <c r="D10" s="33"/>
      <c r="E10" s="4"/>
      <c r="F10" s="4"/>
      <c r="G10" s="4"/>
      <c r="H10" s="4"/>
      <c r="I10" s="4">
        <f t="shared" si="1"/>
        <v>0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33"/>
      <c r="C11" s="4"/>
      <c r="D11" s="33"/>
      <c r="E11" s="4"/>
      <c r="F11" s="4"/>
      <c r="G11" s="4"/>
      <c r="H11" s="4"/>
      <c r="I11" s="4">
        <f t="shared" si="1"/>
        <v>0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33"/>
      <c r="C12" s="4"/>
      <c r="D12" s="33"/>
      <c r="E12" s="4"/>
      <c r="F12" s="4"/>
      <c r="G12" s="4"/>
      <c r="H12" s="4"/>
      <c r="I12" s="4">
        <f t="shared" si="1"/>
        <v>0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33"/>
      <c r="C13" s="4"/>
      <c r="D13" s="33"/>
      <c r="E13" s="4"/>
      <c r="F13" s="4"/>
      <c r="G13" s="4"/>
      <c r="H13" s="4"/>
      <c r="I13" s="4">
        <f t="shared" si="1"/>
        <v>0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26"/>
      <c r="B14" s="33"/>
      <c r="C14" s="4"/>
      <c r="D14" s="33"/>
      <c r="E14" s="4"/>
      <c r="F14" s="4"/>
      <c r="G14" s="4"/>
      <c r="H14" s="4"/>
      <c r="I14" s="4">
        <f t="shared" si="1"/>
        <v>0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33"/>
      <c r="C15" s="4"/>
      <c r="D15" s="33"/>
      <c r="E15" s="4"/>
      <c r="F15" s="4"/>
      <c r="G15" s="4"/>
      <c r="H15" s="4"/>
      <c r="I15" s="4">
        <f t="shared" si="1"/>
        <v>0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1"/>
        <v>0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1"/>
        <v>0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37"/>
      <c r="B18" s="4"/>
      <c r="C18" s="4"/>
      <c r="D18" s="4"/>
      <c r="E18" s="4"/>
      <c r="F18" s="4"/>
      <c r="G18" s="4"/>
      <c r="H18" s="4"/>
      <c r="I18" s="4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5" t="s">
        <v>40</v>
      </c>
      <c r="B19" s="16">
        <f>COUNT(B2:B18)</f>
        <v>3</v>
      </c>
      <c r="C19" s="16">
        <f>SUM(C2:C18)</f>
        <v>600</v>
      </c>
      <c r="D19" s="16"/>
      <c r="E19" s="16">
        <f t="shared" ref="E19:G19" si="2">COUNT(E2:E18)</f>
        <v>3</v>
      </c>
      <c r="F19" s="16">
        <f t="shared" si="2"/>
        <v>0</v>
      </c>
      <c r="G19" s="16">
        <f t="shared" si="2"/>
        <v>0</v>
      </c>
      <c r="H19" s="16"/>
      <c r="I19" s="16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36"/>
      <c r="B20" s="16"/>
      <c r="C20" s="16"/>
      <c r="D20" s="16"/>
      <c r="E20" s="16"/>
      <c r="F20" s="16"/>
      <c r="G20" s="16"/>
      <c r="H20" s="16"/>
      <c r="I20" s="16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15.75" customHeight="1">
      <c r="A22" s="16" t="s">
        <v>41</v>
      </c>
      <c r="B22" s="16">
        <f t="shared" ref="B22:C22" si="3">SUM(B2:B18)</f>
        <v>51177</v>
      </c>
      <c r="C22" s="16">
        <f t="shared" si="3"/>
        <v>600</v>
      </c>
      <c r="D22" s="16"/>
      <c r="E22" s="16"/>
      <c r="F22" s="16"/>
      <c r="G22" s="16"/>
      <c r="H22" s="16"/>
      <c r="I22" s="16">
        <f>B22-C22</f>
        <v>50577</v>
      </c>
      <c r="J22" s="16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2.71"/>
    <col customWidth="1" min="3" max="3" width="12.0"/>
    <col customWidth="1" min="4" max="4" width="5.71"/>
    <col customWidth="1" min="5" max="5" width="8.43"/>
    <col customWidth="1" min="6" max="6" width="14.29"/>
    <col customWidth="1" min="7" max="7" width="6.71"/>
    <col customWidth="1" min="8" max="8" width="8.0"/>
    <col customWidth="1" min="9" max="9" width="12.71"/>
    <col customWidth="1" min="10" max="10" width="6.57"/>
    <col customWidth="1" min="11" max="26" width="8.0"/>
  </cols>
  <sheetData>
    <row r="1">
      <c r="A1" s="22" t="s">
        <v>33</v>
      </c>
      <c r="B1" s="23" t="s">
        <v>1</v>
      </c>
      <c r="C1" s="23" t="s">
        <v>34</v>
      </c>
      <c r="D1" s="23"/>
      <c r="E1" s="24" t="s">
        <v>35</v>
      </c>
      <c r="F1" s="24" t="s">
        <v>44</v>
      </c>
      <c r="G1" s="24" t="s">
        <v>6</v>
      </c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45"/>
      <c r="C2" s="10"/>
      <c r="D2" s="42"/>
      <c r="E2" s="4"/>
      <c r="F2" s="4"/>
      <c r="G2" s="4"/>
      <c r="H2" s="4"/>
      <c r="I2" s="4">
        <f t="shared" ref="I2:I17" si="1">+B2-E2</f>
        <v>0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33">
        <v>17535.0</v>
      </c>
      <c r="C3" s="28">
        <v>200.0</v>
      </c>
      <c r="D3" s="43"/>
      <c r="E3" s="28">
        <v>200.0</v>
      </c>
      <c r="F3" s="4"/>
      <c r="G3" s="4"/>
      <c r="H3" s="4"/>
      <c r="I3" s="4">
        <f t="shared" si="1"/>
        <v>17335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33"/>
      <c r="C4" s="28"/>
      <c r="D4" s="43"/>
      <c r="E4" s="28"/>
      <c r="F4" s="4"/>
      <c r="G4" s="4"/>
      <c r="H4" s="4"/>
      <c r="I4" s="4">
        <f t="shared" si="1"/>
        <v>0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32">
        <v>11340.0</v>
      </c>
      <c r="C5" s="28">
        <v>200.0</v>
      </c>
      <c r="D5" s="43"/>
      <c r="E5" s="28">
        <v>200.0</v>
      </c>
      <c r="F5" s="4"/>
      <c r="G5" s="4"/>
      <c r="H5" s="4"/>
      <c r="I5" s="4">
        <f t="shared" si="1"/>
        <v>11140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33"/>
      <c r="C6" s="28"/>
      <c r="D6" s="43"/>
      <c r="E6" s="28"/>
      <c r="F6" s="4"/>
      <c r="G6" s="4"/>
      <c r="H6" s="4"/>
      <c r="I6" s="4">
        <f t="shared" si="1"/>
        <v>0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33">
        <v>15782.0</v>
      </c>
      <c r="C7" s="28">
        <v>200.0</v>
      </c>
      <c r="D7" s="33"/>
      <c r="E7" s="28">
        <v>200.0</v>
      </c>
      <c r="F7" s="4"/>
      <c r="G7" s="4"/>
      <c r="H7" s="4"/>
      <c r="I7" s="4">
        <f t="shared" si="1"/>
        <v>15582</v>
      </c>
      <c r="J7" s="9">
        <v>28000.0</v>
      </c>
      <c r="K7" s="9" t="s">
        <v>45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33"/>
      <c r="C8" s="10"/>
      <c r="D8" s="33"/>
      <c r="E8" s="4"/>
      <c r="F8" s="4"/>
      <c r="G8" s="4"/>
      <c r="H8" s="4"/>
      <c r="I8" s="4">
        <f t="shared" si="1"/>
        <v>0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26"/>
      <c r="B9" s="33"/>
      <c r="C9" s="4"/>
      <c r="D9" s="33"/>
      <c r="E9" s="4"/>
      <c r="F9" s="4"/>
      <c r="G9" s="4"/>
      <c r="H9" s="4"/>
      <c r="I9" s="4">
        <f t="shared" si="1"/>
        <v>0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33"/>
      <c r="C10" s="4"/>
      <c r="D10" s="33"/>
      <c r="E10" s="4"/>
      <c r="F10" s="4"/>
      <c r="G10" s="4"/>
      <c r="H10" s="4"/>
      <c r="I10" s="4">
        <f t="shared" si="1"/>
        <v>0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33"/>
      <c r="C11" s="4"/>
      <c r="D11" s="33"/>
      <c r="E11" s="4"/>
      <c r="F11" s="4"/>
      <c r="G11" s="4"/>
      <c r="H11" s="4"/>
      <c r="I11" s="4">
        <f t="shared" si="1"/>
        <v>0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33"/>
      <c r="C12" s="4"/>
      <c r="D12" s="33"/>
      <c r="E12" s="4"/>
      <c r="F12" s="4"/>
      <c r="G12" s="4"/>
      <c r="H12" s="4"/>
      <c r="I12" s="4">
        <f t="shared" si="1"/>
        <v>0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33"/>
      <c r="C13" s="4"/>
      <c r="D13" s="33"/>
      <c r="E13" s="4"/>
      <c r="F13" s="4"/>
      <c r="G13" s="4"/>
      <c r="H13" s="4"/>
      <c r="I13" s="4">
        <f t="shared" si="1"/>
        <v>0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26"/>
      <c r="B14" s="33"/>
      <c r="C14" s="4"/>
      <c r="D14" s="33"/>
      <c r="E14" s="4"/>
      <c r="F14" s="4"/>
      <c r="G14" s="4"/>
      <c r="H14" s="4"/>
      <c r="I14" s="4">
        <f t="shared" si="1"/>
        <v>0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33"/>
      <c r="C15" s="4"/>
      <c r="D15" s="33"/>
      <c r="E15" s="4"/>
      <c r="F15" s="4"/>
      <c r="G15" s="4"/>
      <c r="H15" s="4"/>
      <c r="I15" s="4">
        <f t="shared" si="1"/>
        <v>0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1"/>
        <v>0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1"/>
        <v>0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26"/>
      <c r="B18" s="33"/>
      <c r="C18" s="41"/>
      <c r="D18" s="33"/>
      <c r="E18" s="41"/>
      <c r="F18" s="4"/>
      <c r="G18" s="4"/>
      <c r="H18" s="4"/>
      <c r="I18" s="4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5" t="s">
        <v>40</v>
      </c>
      <c r="B19" s="16">
        <f>COUNT(B2:B18)</f>
        <v>3</v>
      </c>
      <c r="C19" s="16">
        <f>SUM(C2:C18)</f>
        <v>600</v>
      </c>
      <c r="D19" s="16"/>
      <c r="E19" s="16">
        <f t="shared" ref="E19:G19" si="2">COUNT(E2:E18)</f>
        <v>3</v>
      </c>
      <c r="F19" s="16">
        <f t="shared" si="2"/>
        <v>0</v>
      </c>
      <c r="G19" s="16">
        <f t="shared" si="2"/>
        <v>0</v>
      </c>
      <c r="H19" s="16"/>
      <c r="I19" s="16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36"/>
      <c r="B20" s="16"/>
      <c r="C20" s="16"/>
      <c r="D20" s="16"/>
      <c r="E20" s="16"/>
      <c r="F20" s="16"/>
      <c r="G20" s="16"/>
      <c r="H20" s="16"/>
      <c r="I20" s="16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36"/>
      <c r="B21" s="16"/>
      <c r="C21" s="16"/>
      <c r="D21" s="16"/>
      <c r="E21" s="16"/>
      <c r="F21" s="16"/>
      <c r="G21" s="16"/>
      <c r="H21" s="16"/>
      <c r="I21" s="16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>
      <c r="A22" s="36" t="s">
        <v>41</v>
      </c>
      <c r="B22" s="16">
        <f t="shared" ref="B22:C22" si="3">SUM(B2:B18)</f>
        <v>44657</v>
      </c>
      <c r="C22" s="16">
        <f t="shared" si="3"/>
        <v>600</v>
      </c>
      <c r="D22" s="16"/>
      <c r="E22" s="16"/>
      <c r="F22" s="16"/>
      <c r="G22" s="16"/>
      <c r="H22" s="16"/>
      <c r="I22" s="16">
        <f>B22-C22</f>
        <v>44057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37"/>
      <c r="B23" s="4"/>
      <c r="C23" s="4"/>
      <c r="D23" s="4"/>
      <c r="E23" s="4"/>
      <c r="F23" s="4"/>
      <c r="G23" s="4"/>
      <c r="H23" s="4"/>
      <c r="I23" s="4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ht="15.7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2.86"/>
    <col customWidth="1" min="3" max="3" width="12.0"/>
    <col customWidth="1" min="4" max="4" width="5.71"/>
    <col customWidth="1" min="5" max="5" width="8.43"/>
    <col customWidth="1" min="6" max="6" width="14.29"/>
    <col customWidth="1" min="7" max="7" width="6.71"/>
    <col customWidth="1" min="8" max="8" width="8.0"/>
    <col customWidth="1" min="9" max="9" width="12.71"/>
    <col customWidth="1" min="10" max="10" width="6.57"/>
    <col customWidth="1" min="11" max="26" width="8.0"/>
  </cols>
  <sheetData>
    <row r="1">
      <c r="A1" s="22" t="s">
        <v>33</v>
      </c>
      <c r="B1" s="23" t="s">
        <v>1</v>
      </c>
      <c r="C1" s="23" t="s">
        <v>34</v>
      </c>
      <c r="D1" s="23"/>
      <c r="E1" s="24" t="s">
        <v>35</v>
      </c>
      <c r="F1" s="24" t="s">
        <v>44</v>
      </c>
      <c r="G1" s="24" t="s">
        <v>6</v>
      </c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45"/>
      <c r="C2" s="10"/>
      <c r="D2" s="42"/>
      <c r="E2" s="4"/>
      <c r="F2" s="4"/>
      <c r="G2" s="4"/>
      <c r="H2" s="4"/>
      <c r="I2" s="4">
        <f t="shared" ref="I2:I17" si="1">+B2-E2</f>
        <v>0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33">
        <v>17535.0</v>
      </c>
      <c r="C3" s="28">
        <v>200.0</v>
      </c>
      <c r="D3" s="43"/>
      <c r="E3" s="28">
        <v>200.0</v>
      </c>
      <c r="F3" s="4"/>
      <c r="G3" s="4"/>
      <c r="H3" s="4"/>
      <c r="I3" s="4">
        <f t="shared" si="1"/>
        <v>17335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33"/>
      <c r="C4" s="28"/>
      <c r="D4" s="43"/>
      <c r="E4" s="28"/>
      <c r="F4" s="4"/>
      <c r="G4" s="4"/>
      <c r="H4" s="4"/>
      <c r="I4" s="4">
        <f t="shared" si="1"/>
        <v>0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32">
        <v>11340.0</v>
      </c>
      <c r="C5" s="28">
        <v>200.0</v>
      </c>
      <c r="D5" s="43"/>
      <c r="E5" s="28">
        <v>200.0</v>
      </c>
      <c r="F5" s="4"/>
      <c r="G5" s="4"/>
      <c r="H5" s="4"/>
      <c r="I5" s="4">
        <f t="shared" si="1"/>
        <v>11140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33"/>
      <c r="C6" s="28"/>
      <c r="D6" s="43"/>
      <c r="E6" s="28"/>
      <c r="F6" s="4"/>
      <c r="G6" s="4"/>
      <c r="H6" s="4"/>
      <c r="I6" s="4">
        <f t="shared" si="1"/>
        <v>0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33">
        <v>17535.0</v>
      </c>
      <c r="C7" s="28">
        <v>200.0</v>
      </c>
      <c r="D7" s="33"/>
      <c r="E7" s="28">
        <v>200.0</v>
      </c>
      <c r="F7" s="4"/>
      <c r="G7" s="4"/>
      <c r="H7" s="4"/>
      <c r="I7" s="4">
        <f t="shared" si="1"/>
        <v>17335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33"/>
      <c r="C8" s="10"/>
      <c r="D8" s="33"/>
      <c r="E8" s="4"/>
      <c r="F8" s="4"/>
      <c r="G8" s="4"/>
      <c r="H8" s="4"/>
      <c r="I8" s="4">
        <f t="shared" si="1"/>
        <v>0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26"/>
      <c r="B9" s="33"/>
      <c r="C9" s="4"/>
      <c r="D9" s="33"/>
      <c r="E9" s="4"/>
      <c r="F9" s="4"/>
      <c r="G9" s="4"/>
      <c r="H9" s="4"/>
      <c r="I9" s="4">
        <f t="shared" si="1"/>
        <v>0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33"/>
      <c r="C10" s="4"/>
      <c r="D10" s="33"/>
      <c r="E10" s="4"/>
      <c r="F10" s="4"/>
      <c r="G10" s="4"/>
      <c r="H10" s="4"/>
      <c r="I10" s="4">
        <f t="shared" si="1"/>
        <v>0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33"/>
      <c r="C11" s="4"/>
      <c r="D11" s="33"/>
      <c r="E11" s="4"/>
      <c r="F11" s="4"/>
      <c r="G11" s="4"/>
      <c r="H11" s="4"/>
      <c r="I11" s="4">
        <f t="shared" si="1"/>
        <v>0</v>
      </c>
      <c r="J11" s="9">
        <v>26200.0</v>
      </c>
      <c r="K11" s="9" t="s">
        <v>45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33"/>
      <c r="C12" s="4"/>
      <c r="D12" s="33"/>
      <c r="E12" s="4"/>
      <c r="F12" s="4"/>
      <c r="G12" s="4"/>
      <c r="H12" s="4"/>
      <c r="I12" s="4">
        <f t="shared" si="1"/>
        <v>0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33"/>
      <c r="C13" s="4"/>
      <c r="D13" s="33"/>
      <c r="E13" s="4"/>
      <c r="F13" s="4"/>
      <c r="G13" s="4"/>
      <c r="H13" s="4"/>
      <c r="I13" s="4">
        <f t="shared" si="1"/>
        <v>0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26"/>
      <c r="B14" s="33"/>
      <c r="C14" s="4"/>
      <c r="D14" s="33"/>
      <c r="E14" s="4"/>
      <c r="F14" s="4"/>
      <c r="G14" s="4"/>
      <c r="H14" s="4"/>
      <c r="I14" s="4">
        <f t="shared" si="1"/>
        <v>0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33"/>
      <c r="C15" s="4"/>
      <c r="D15" s="33"/>
      <c r="E15" s="4"/>
      <c r="F15" s="4"/>
      <c r="G15" s="4"/>
      <c r="H15" s="4"/>
      <c r="I15" s="4">
        <f t="shared" si="1"/>
        <v>0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1"/>
        <v>0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1"/>
        <v>0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26"/>
      <c r="B18" s="33"/>
      <c r="C18" s="41"/>
      <c r="D18" s="33"/>
      <c r="E18" s="41"/>
      <c r="F18" s="4"/>
      <c r="G18" s="4"/>
      <c r="H18" s="4"/>
      <c r="I18" s="4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5" t="s">
        <v>40</v>
      </c>
      <c r="B19" s="16">
        <f>COUNT(B2:B18)</f>
        <v>3</v>
      </c>
      <c r="C19" s="16">
        <f>SUM(C2:C18)</f>
        <v>600</v>
      </c>
      <c r="D19" s="16"/>
      <c r="E19" s="16">
        <f t="shared" ref="E19:G19" si="2">COUNT(E2:E18)</f>
        <v>3</v>
      </c>
      <c r="F19" s="16">
        <f t="shared" si="2"/>
        <v>0</v>
      </c>
      <c r="G19" s="16">
        <f t="shared" si="2"/>
        <v>0</v>
      </c>
      <c r="H19" s="16"/>
      <c r="I19" s="16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36"/>
      <c r="B20" s="16"/>
      <c r="C20" s="16"/>
      <c r="D20" s="16"/>
      <c r="E20" s="16"/>
      <c r="F20" s="16"/>
      <c r="G20" s="16"/>
      <c r="H20" s="16"/>
      <c r="I20" s="16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36"/>
      <c r="B21" s="16"/>
      <c r="C21" s="16"/>
      <c r="D21" s="16"/>
      <c r="E21" s="16"/>
      <c r="F21" s="16"/>
      <c r="G21" s="16"/>
      <c r="H21" s="16"/>
      <c r="I21" s="16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>
      <c r="A22" s="36" t="s">
        <v>41</v>
      </c>
      <c r="B22" s="16">
        <f t="shared" ref="B22:C22" si="3">SUM(B2:B18)</f>
        <v>46410</v>
      </c>
      <c r="C22" s="16">
        <f t="shared" si="3"/>
        <v>600</v>
      </c>
      <c r="D22" s="16"/>
      <c r="E22" s="16"/>
      <c r="F22" s="16"/>
      <c r="G22" s="16"/>
      <c r="H22" s="16"/>
      <c r="I22" s="16">
        <f>B22-C22</f>
        <v>45810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>
      <c r="A23" s="37"/>
      <c r="B23" s="5"/>
      <c r="C23" s="4"/>
      <c r="D23" s="4"/>
      <c r="E23" s="4"/>
      <c r="F23" s="4"/>
      <c r="G23" s="4"/>
      <c r="H23" s="4"/>
      <c r="I23" s="4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4"/>
      <c r="B25" s="4"/>
      <c r="C25" s="4"/>
      <c r="D25" s="4"/>
      <c r="E25" s="4"/>
      <c r="F25" s="4"/>
      <c r="G25" s="4"/>
      <c r="H25" s="4"/>
      <c r="I25" s="4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ht="15.7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</row>
    <row r="1003" ht="15.75" customHeight="1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3.86"/>
    <col customWidth="1" min="3" max="3" width="12.0"/>
    <col customWidth="1" min="4" max="4" width="5.71"/>
    <col customWidth="1" min="5" max="5" width="8.43"/>
    <col customWidth="1" min="6" max="6" width="14.29"/>
    <col customWidth="1" min="7" max="7" width="6.71"/>
    <col customWidth="1" min="8" max="8" width="8.0"/>
    <col customWidth="1" min="9" max="9" width="12.86"/>
    <col customWidth="1" min="10" max="10" width="6.57"/>
    <col customWidth="1" min="11" max="26" width="8.0"/>
  </cols>
  <sheetData>
    <row r="1">
      <c r="A1" s="22" t="s">
        <v>33</v>
      </c>
      <c r="B1" s="23" t="s">
        <v>1</v>
      </c>
      <c r="C1" s="23" t="s">
        <v>34</v>
      </c>
      <c r="D1" s="23"/>
      <c r="E1" s="24" t="s">
        <v>35</v>
      </c>
      <c r="F1" s="24" t="s">
        <v>44</v>
      </c>
      <c r="G1" s="24" t="s">
        <v>6</v>
      </c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45"/>
      <c r="C2" s="10"/>
      <c r="D2" s="42"/>
      <c r="E2" s="4"/>
      <c r="F2" s="4"/>
      <c r="G2" s="4"/>
      <c r="H2" s="4"/>
      <c r="I2" s="4">
        <f t="shared" ref="I2:I17" si="1">+B2-E2</f>
        <v>0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33">
        <v>10551.0</v>
      </c>
      <c r="C3" s="28">
        <v>200.0</v>
      </c>
      <c r="D3" s="43"/>
      <c r="E3" s="28">
        <v>200.0</v>
      </c>
      <c r="F3" s="4"/>
      <c r="G3" s="4"/>
      <c r="H3" s="4"/>
      <c r="I3" s="4">
        <f t="shared" si="1"/>
        <v>10351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33"/>
      <c r="C4" s="28"/>
      <c r="D4" s="43"/>
      <c r="E4" s="28"/>
      <c r="F4" s="4"/>
      <c r="G4" s="4"/>
      <c r="H4" s="4"/>
      <c r="I4" s="4">
        <f t="shared" si="1"/>
        <v>0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32">
        <v>7560.0</v>
      </c>
      <c r="C5" s="28">
        <v>200.0</v>
      </c>
      <c r="D5" s="43"/>
      <c r="E5" s="28">
        <v>200.0</v>
      </c>
      <c r="F5" s="4"/>
      <c r="G5" s="4"/>
      <c r="H5" s="4"/>
      <c r="I5" s="4">
        <f t="shared" si="1"/>
        <v>7360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33"/>
      <c r="C6" s="28"/>
      <c r="D6" s="43"/>
      <c r="E6" s="28"/>
      <c r="F6" s="4"/>
      <c r="G6" s="4"/>
      <c r="H6" s="4"/>
      <c r="I6" s="4">
        <f t="shared" si="1"/>
        <v>0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33">
        <v>8768.0</v>
      </c>
      <c r="C7" s="28">
        <v>200.0</v>
      </c>
      <c r="D7" s="33"/>
      <c r="E7" s="28">
        <v>200.0</v>
      </c>
      <c r="F7" s="4"/>
      <c r="G7" s="4"/>
      <c r="H7" s="4"/>
      <c r="I7" s="4">
        <f t="shared" si="1"/>
        <v>8568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33"/>
      <c r="C8" s="10"/>
      <c r="D8" s="33"/>
      <c r="E8" s="4"/>
      <c r="F8" s="4"/>
      <c r="G8" s="4"/>
      <c r="H8" s="4"/>
      <c r="I8" s="4">
        <f t="shared" si="1"/>
        <v>0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26"/>
      <c r="B9" s="33"/>
      <c r="C9" s="4"/>
      <c r="D9" s="33"/>
      <c r="E9" s="4"/>
      <c r="F9" s="4"/>
      <c r="G9" s="4"/>
      <c r="H9" s="4"/>
      <c r="I9" s="4">
        <f t="shared" si="1"/>
        <v>0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33"/>
      <c r="C10" s="4"/>
      <c r="D10" s="33"/>
      <c r="E10" s="4"/>
      <c r="F10" s="4"/>
      <c r="G10" s="4"/>
      <c r="H10" s="4"/>
      <c r="I10" s="4">
        <f t="shared" si="1"/>
        <v>0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33"/>
      <c r="C11" s="4"/>
      <c r="D11" s="33"/>
      <c r="E11" s="4"/>
      <c r="F11" s="4"/>
      <c r="G11" s="4"/>
      <c r="H11" s="4"/>
      <c r="I11" s="4">
        <f t="shared" si="1"/>
        <v>0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33"/>
      <c r="C12" s="4"/>
      <c r="D12" s="33"/>
      <c r="E12" s="4"/>
      <c r="F12" s="4"/>
      <c r="G12" s="4"/>
      <c r="H12" s="4"/>
      <c r="I12" s="4">
        <f t="shared" si="1"/>
        <v>0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33"/>
      <c r="C13" s="4"/>
      <c r="D13" s="33"/>
      <c r="E13" s="4"/>
      <c r="F13" s="4"/>
      <c r="G13" s="4"/>
      <c r="H13" s="4"/>
      <c r="I13" s="4">
        <f t="shared" si="1"/>
        <v>0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26"/>
      <c r="B14" s="33"/>
      <c r="C14" s="4"/>
      <c r="D14" s="33"/>
      <c r="E14" s="4"/>
      <c r="F14" s="4"/>
      <c r="G14" s="4"/>
      <c r="H14" s="4"/>
      <c r="I14" s="4">
        <f t="shared" si="1"/>
        <v>0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33"/>
      <c r="C15" s="4"/>
      <c r="D15" s="33"/>
      <c r="E15" s="4"/>
      <c r="F15" s="4"/>
      <c r="G15" s="4"/>
      <c r="H15" s="4"/>
      <c r="I15" s="4">
        <f t="shared" si="1"/>
        <v>0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1"/>
        <v>0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1"/>
        <v>0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37"/>
      <c r="B18" s="4"/>
      <c r="C18" s="4"/>
      <c r="D18" s="4"/>
      <c r="E18" s="4"/>
      <c r="F18" s="4"/>
      <c r="G18" s="4"/>
      <c r="H18" s="4"/>
      <c r="I18" s="4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5" t="s">
        <v>40</v>
      </c>
      <c r="B19" s="16">
        <f>COUNT(B2:B18)</f>
        <v>3</v>
      </c>
      <c r="C19" s="16">
        <f>SUM(C2:C18)</f>
        <v>600</v>
      </c>
      <c r="D19" s="16"/>
      <c r="E19" s="16">
        <f t="shared" ref="E19:G19" si="2">COUNT(E2:E18)</f>
        <v>3</v>
      </c>
      <c r="F19" s="16">
        <f t="shared" si="2"/>
        <v>0</v>
      </c>
      <c r="G19" s="16">
        <f t="shared" si="2"/>
        <v>0</v>
      </c>
      <c r="H19" s="16"/>
      <c r="I19" s="16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36"/>
      <c r="B20" s="16"/>
      <c r="C20" s="16"/>
      <c r="D20" s="16"/>
      <c r="E20" s="16"/>
      <c r="F20" s="16"/>
      <c r="G20" s="16"/>
      <c r="H20" s="16"/>
      <c r="I20" s="16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36"/>
      <c r="B21" s="16"/>
      <c r="C21" s="16"/>
      <c r="D21" s="16"/>
      <c r="E21" s="16"/>
      <c r="F21" s="16"/>
      <c r="G21" s="16"/>
      <c r="H21" s="16"/>
      <c r="I21" s="16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>
      <c r="A22" s="36" t="s">
        <v>41</v>
      </c>
      <c r="B22" s="16">
        <f t="shared" ref="B22:C22" si="3">SUM(B2:B18)</f>
        <v>26879</v>
      </c>
      <c r="C22" s="16">
        <f t="shared" si="3"/>
        <v>600</v>
      </c>
      <c r="D22" s="16"/>
      <c r="E22" s="16"/>
      <c r="F22" s="16"/>
      <c r="G22" s="16"/>
      <c r="H22" s="16"/>
      <c r="I22" s="16">
        <f>B22-C22</f>
        <v>26279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ht="15.7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71"/>
    <col customWidth="1" min="2" max="2" width="13.86"/>
    <col customWidth="1" min="3" max="3" width="14.29"/>
    <col customWidth="1" min="4" max="4" width="5.71"/>
    <col customWidth="1" min="5" max="5" width="8.43"/>
    <col customWidth="1" min="6" max="6" width="14.29"/>
    <col customWidth="1" min="7" max="7" width="6.71"/>
    <col customWidth="1" min="8" max="8" width="8.0"/>
    <col customWidth="1" min="9" max="9" width="13.86"/>
    <col customWidth="1" min="10" max="26" width="8.0"/>
  </cols>
  <sheetData>
    <row r="1">
      <c r="A1" s="46" t="s">
        <v>33</v>
      </c>
      <c r="B1" s="47" t="s">
        <v>1</v>
      </c>
      <c r="C1" s="47" t="s">
        <v>34</v>
      </c>
      <c r="D1" s="47"/>
      <c r="E1" s="48" t="s">
        <v>35</v>
      </c>
      <c r="F1" s="24" t="s">
        <v>44</v>
      </c>
      <c r="G1" s="24" t="s">
        <v>6</v>
      </c>
      <c r="H1" s="24"/>
      <c r="I1" s="24"/>
      <c r="J1" s="24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26"/>
      <c r="B2" s="45"/>
      <c r="C2" s="10"/>
      <c r="D2" s="42"/>
      <c r="E2" s="4"/>
      <c r="F2" s="4"/>
      <c r="G2" s="4"/>
      <c r="H2" s="4"/>
      <c r="I2" s="4">
        <f t="shared" ref="I2:I17" si="1">+B2-E2</f>
        <v>0</v>
      </c>
      <c r="J2" s="4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26" t="s">
        <v>37</v>
      </c>
      <c r="B3" s="33">
        <v>17535.0</v>
      </c>
      <c r="C3" s="28">
        <v>200.0</v>
      </c>
      <c r="D3" s="43"/>
      <c r="E3" s="28">
        <v>200.0</v>
      </c>
      <c r="F3" s="4"/>
      <c r="G3" s="4"/>
      <c r="H3" s="4"/>
      <c r="I3" s="4">
        <f t="shared" si="1"/>
        <v>17335</v>
      </c>
      <c r="J3" s="4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26"/>
      <c r="B4" s="33"/>
      <c r="C4" s="28"/>
      <c r="D4" s="43"/>
      <c r="E4" s="28"/>
      <c r="F4" s="4"/>
      <c r="G4" s="4"/>
      <c r="H4" s="4"/>
      <c r="I4" s="4">
        <f t="shared" si="1"/>
        <v>0</v>
      </c>
      <c r="J4" s="4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26" t="s">
        <v>38</v>
      </c>
      <c r="B5" s="32">
        <v>12600.0</v>
      </c>
      <c r="C5" s="28">
        <v>200.0</v>
      </c>
      <c r="D5" s="43"/>
      <c r="E5" s="28">
        <v>200.0</v>
      </c>
      <c r="F5" s="4"/>
      <c r="G5" s="4"/>
      <c r="H5" s="4"/>
      <c r="I5" s="4">
        <f t="shared" si="1"/>
        <v>12400</v>
      </c>
      <c r="J5" s="4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26"/>
      <c r="B6" s="33"/>
      <c r="C6" s="28"/>
      <c r="D6" s="43"/>
      <c r="E6" s="28"/>
      <c r="F6" s="4"/>
      <c r="G6" s="4"/>
      <c r="H6" s="4"/>
      <c r="I6" s="4">
        <f t="shared" si="1"/>
        <v>0</v>
      </c>
      <c r="J6" s="4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26" t="s">
        <v>39</v>
      </c>
      <c r="B7" s="33">
        <v>17535.0</v>
      </c>
      <c r="C7" s="28">
        <v>200.0</v>
      </c>
      <c r="D7" s="33"/>
      <c r="E7" s="28">
        <v>200.0</v>
      </c>
      <c r="F7" s="4"/>
      <c r="G7" s="4"/>
      <c r="H7" s="4"/>
      <c r="I7" s="4">
        <f t="shared" si="1"/>
        <v>17335</v>
      </c>
      <c r="J7" s="4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26"/>
      <c r="B8" s="33"/>
      <c r="C8" s="10"/>
      <c r="D8" s="33"/>
      <c r="E8" s="4"/>
      <c r="F8" s="4"/>
      <c r="G8" s="4"/>
      <c r="H8" s="4"/>
      <c r="I8" s="4">
        <f t="shared" si="1"/>
        <v>0</v>
      </c>
      <c r="J8" s="4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26"/>
      <c r="B9" s="33"/>
      <c r="C9" s="4"/>
      <c r="D9" s="33"/>
      <c r="E9" s="4"/>
      <c r="F9" s="4"/>
      <c r="G9" s="4"/>
      <c r="H9" s="4"/>
      <c r="I9" s="4">
        <f t="shared" si="1"/>
        <v>0</v>
      </c>
      <c r="J9" s="4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26"/>
      <c r="B10" s="33"/>
      <c r="C10" s="4"/>
      <c r="D10" s="33"/>
      <c r="E10" s="4"/>
      <c r="F10" s="4"/>
      <c r="G10" s="4"/>
      <c r="H10" s="4"/>
      <c r="I10" s="4">
        <f t="shared" si="1"/>
        <v>0</v>
      </c>
      <c r="J10" s="4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26"/>
      <c r="B11" s="33"/>
      <c r="C11" s="4"/>
      <c r="D11" s="33"/>
      <c r="E11" s="4"/>
      <c r="F11" s="4"/>
      <c r="G11" s="4"/>
      <c r="H11" s="4"/>
      <c r="I11" s="4">
        <f t="shared" si="1"/>
        <v>0</v>
      </c>
      <c r="J11" s="4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26"/>
      <c r="B12" s="33"/>
      <c r="C12" s="4"/>
      <c r="D12" s="33"/>
      <c r="E12" s="4"/>
      <c r="F12" s="4"/>
      <c r="G12" s="4"/>
      <c r="H12" s="4"/>
      <c r="I12" s="4">
        <f t="shared" si="1"/>
        <v>0</v>
      </c>
      <c r="J12" s="4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26"/>
      <c r="B13" s="33"/>
      <c r="C13" s="4"/>
      <c r="D13" s="33"/>
      <c r="E13" s="4"/>
      <c r="F13" s="4"/>
      <c r="G13" s="4"/>
      <c r="H13" s="4"/>
      <c r="I13" s="4">
        <f t="shared" si="1"/>
        <v>0</v>
      </c>
      <c r="J13" s="4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26"/>
      <c r="B14" s="33"/>
      <c r="C14" s="4"/>
      <c r="D14" s="33"/>
      <c r="E14" s="4"/>
      <c r="F14" s="4"/>
      <c r="G14" s="4"/>
      <c r="H14" s="4"/>
      <c r="I14" s="4">
        <f t="shared" si="1"/>
        <v>0</v>
      </c>
      <c r="J14" s="4"/>
      <c r="K14" s="9">
        <v>48100.0</v>
      </c>
      <c r="L14" s="9" t="s">
        <v>45</v>
      </c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26"/>
      <c r="B15" s="33"/>
      <c r="C15" s="4"/>
      <c r="D15" s="33"/>
      <c r="E15" s="4"/>
      <c r="F15" s="4"/>
      <c r="G15" s="4"/>
      <c r="H15" s="4"/>
      <c r="I15" s="4">
        <f t="shared" si="1"/>
        <v>0</v>
      </c>
      <c r="J15" s="4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26"/>
      <c r="B16" s="33"/>
      <c r="C16" s="4"/>
      <c r="D16" s="4"/>
      <c r="E16" s="4"/>
      <c r="F16" s="4"/>
      <c r="G16" s="4"/>
      <c r="H16" s="4"/>
      <c r="I16" s="4">
        <f t="shared" si="1"/>
        <v>0</v>
      </c>
      <c r="J16" s="4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26"/>
      <c r="B17" s="33"/>
      <c r="C17" s="4"/>
      <c r="D17" s="33"/>
      <c r="E17" s="4"/>
      <c r="F17" s="4"/>
      <c r="G17" s="4"/>
      <c r="H17" s="4"/>
      <c r="I17" s="4">
        <f t="shared" si="1"/>
        <v>0</v>
      </c>
      <c r="J17" s="4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37"/>
      <c r="B18" s="4"/>
      <c r="C18" s="4"/>
      <c r="D18" s="4"/>
      <c r="E18" s="4"/>
      <c r="F18" s="4"/>
      <c r="G18" s="4"/>
      <c r="H18" s="4"/>
      <c r="I18" s="4"/>
      <c r="J18" s="4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5" t="s">
        <v>40</v>
      </c>
      <c r="B19" s="4">
        <f>COUNT(B2:B18)</f>
        <v>3</v>
      </c>
      <c r="C19" s="4">
        <f>SUM(C2:C18)</f>
        <v>600</v>
      </c>
      <c r="D19" s="4"/>
      <c r="E19" s="4">
        <f t="shared" ref="E19:G19" si="2">COUNT(E2:E18)</f>
        <v>3</v>
      </c>
      <c r="F19" s="4">
        <f t="shared" si="2"/>
        <v>0</v>
      </c>
      <c r="G19" s="4">
        <f t="shared" si="2"/>
        <v>0</v>
      </c>
      <c r="H19" s="4"/>
      <c r="I19" s="4"/>
      <c r="J19" s="4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>
      <c r="A20" s="36"/>
      <c r="B20" s="16"/>
      <c r="C20" s="16"/>
      <c r="D20" s="16"/>
      <c r="E20" s="16"/>
      <c r="F20" s="16"/>
      <c r="G20" s="16"/>
      <c r="H20" s="16"/>
      <c r="I20" s="16"/>
      <c r="J20" s="16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36"/>
      <c r="B21" s="16"/>
      <c r="C21" s="16"/>
      <c r="D21" s="16"/>
      <c r="E21" s="16"/>
      <c r="F21" s="16"/>
      <c r="G21" s="16"/>
      <c r="H21" s="16"/>
      <c r="I21" s="16"/>
      <c r="J21" s="16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>
      <c r="A22" s="36" t="s">
        <v>41</v>
      </c>
      <c r="B22" s="16">
        <f t="shared" ref="B22:C22" si="3">SUM(B2:B18)</f>
        <v>47670</v>
      </c>
      <c r="C22" s="16">
        <f t="shared" si="3"/>
        <v>600</v>
      </c>
      <c r="D22" s="16"/>
      <c r="E22" s="16"/>
      <c r="F22" s="16"/>
      <c r="G22" s="16"/>
      <c r="H22" s="16"/>
      <c r="I22" s="16">
        <f>B22-C22</f>
        <v>47070</v>
      </c>
      <c r="J22" s="16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ht="15.7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2019-03-07T17:37:42Z</dcterms:created>
  <dc:creator>shree sai</dc:creator>
</cp:coreProperties>
</file>