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yPC\Downloads\"/>
    </mc:Choice>
  </mc:AlternateContent>
  <xr:revisionPtr revIDLastSave="0" documentId="13_ncr:1_{B2DF70E7-3222-4F0D-855D-84F5D013B9F1}" xr6:coauthVersionLast="47" xr6:coauthVersionMax="47" xr10:uidLastSave="{00000000-0000-0000-0000-000000000000}"/>
  <bookViews>
    <workbookView xWindow="-120" yWindow="-120" windowWidth="24240" windowHeight="13140" xr2:uid="{3597AC18-27D1-47AE-A221-6DBB20AA5851}"/>
  </bookViews>
  <sheets>
    <sheet name="Income Tax Calculator 2025-26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8" i="2" l="1"/>
  <c r="C6" i="2"/>
  <c r="C9" i="2" s="1"/>
  <c r="E10" i="2" s="1"/>
  <c r="B6" i="2"/>
  <c r="B9" i="2" s="1"/>
  <c r="D17" i="2" s="1"/>
  <c r="E13" i="2" l="1"/>
  <c r="C13" i="2" s="1"/>
  <c r="E14" i="2"/>
  <c r="C14" i="2" s="1"/>
  <c r="G11" i="2"/>
  <c r="E12" i="2"/>
  <c r="C12" i="2" s="1"/>
  <c r="C10" i="2"/>
  <c r="E15" i="2"/>
  <c r="C15" i="2" s="1"/>
  <c r="E11" i="2"/>
  <c r="C11" i="2" s="1"/>
  <c r="E18" i="2"/>
  <c r="C18" i="2"/>
  <c r="E17" i="2"/>
  <c r="C17" i="2"/>
  <c r="G10" i="2"/>
  <c r="D10" i="2"/>
  <c r="B10" i="2" s="1"/>
  <c r="D13" i="2"/>
  <c r="B13" i="2" s="1"/>
  <c r="D15" i="2"/>
  <c r="B15" i="2" s="1"/>
  <c r="B18" i="2"/>
  <c r="D18" i="2"/>
  <c r="B17" i="2"/>
  <c r="C16" i="2" l="1"/>
  <c r="C19" i="2"/>
  <c r="C20" i="2" s="1"/>
  <c r="C21" i="2" s="1"/>
  <c r="B16" i="2"/>
  <c r="B19" i="2" l="1"/>
  <c r="B20" i="2" s="1"/>
  <c r="B21" i="2" s="1"/>
</calcChain>
</file>

<file path=xl/sharedStrings.xml><?xml version="1.0" encoding="utf-8"?>
<sst xmlns="http://schemas.openxmlformats.org/spreadsheetml/2006/main" count="43" uniqueCount="40">
  <si>
    <t>Income</t>
  </si>
  <si>
    <t>Investments</t>
  </si>
  <si>
    <t>TDS</t>
  </si>
  <si>
    <t>Labels</t>
  </si>
  <si>
    <t>Old Regime</t>
  </si>
  <si>
    <t>New Regime</t>
  </si>
  <si>
    <t>oldtrue</t>
  </si>
  <si>
    <t>newtrue</t>
  </si>
  <si>
    <t>INCOME</t>
  </si>
  <si>
    <t>OLD Regime</t>
  </si>
  <si>
    <t>NEW Regime</t>
  </si>
  <si>
    <t>Rs. 0 to Rs. 2.5L</t>
  </si>
  <si>
    <t>Rs. 2.5L to Rs. 5L</t>
  </si>
  <si>
    <t>Taxable Income</t>
  </si>
  <si>
    <t>Rs. 5L to Rs. 10L</t>
  </si>
  <si>
    <t>Slab 5%</t>
  </si>
  <si>
    <t>&gt; Rs. 10L</t>
  </si>
  <si>
    <t>Slab 10%</t>
  </si>
  <si>
    <t>Slab 15%</t>
  </si>
  <si>
    <t>Slab 20%</t>
  </si>
  <si>
    <t>Slab 30%</t>
  </si>
  <si>
    <t>Tax Rebate</t>
  </si>
  <si>
    <t>Surcharge 10%</t>
  </si>
  <si>
    <t>Surcharge 15%</t>
  </si>
  <si>
    <t>Cess 4%</t>
  </si>
  <si>
    <t>Income Tax</t>
  </si>
  <si>
    <t>Tax Refund</t>
  </si>
  <si>
    <t>Standard Deduction</t>
  </si>
  <si>
    <t>Rs. 0 to Rs. 4L</t>
  </si>
  <si>
    <t>Rs. 4L to Rs. 8L</t>
  </si>
  <si>
    <t>Rs. 8L to Rs. 12L</t>
  </si>
  <si>
    <t>Rs. 12L to Rs. 16L</t>
  </si>
  <si>
    <t>Rs. 16L to Rs. 20L</t>
  </si>
  <si>
    <t>Rs. 20L to Rs. 24L</t>
  </si>
  <si>
    <t>&gt; Rs. 24L</t>
  </si>
  <si>
    <t>Slab 25%</t>
  </si>
  <si>
    <t>INCOME TAX CALCULATOR FY 2025-26</t>
  </si>
  <si>
    <t>INCOME TAX CALCULATOR FY 2024-25</t>
  </si>
  <si>
    <t>Jananiservices.com</t>
  </si>
  <si>
    <t>Click here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</si>
</sst>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₹&quot;\ #,##0"/>
  </numFmts>
  <fonts count="9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sz val="11"/>
      <color theme="0"/>
      <name val="Calibri"/>
      <family val="2"/>
    </font>
    <font>
      <b/>
      <sz val="12"/>
      <color theme="0"/>
      <name val="Calibri"/>
      <family val="2"/>
    </font>
    <font>
      <b/>
      <sz val="14"/>
      <color theme="0"/>
      <name val="Calibri"/>
      <family val="2"/>
    </font>
    <font>
      <b/>
      <sz val="20"/>
      <color theme="0"/>
      <name val="Calibri"/>
      <family val="2"/>
    </font>
    <font>
      <b/>
      <sz val="12"/>
      <color rgb="FFFF000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00B050"/>
        <bgColor rgb="FF00B050"/>
      </patternFill>
    </fill>
    <fill>
      <patternFill patternType="solid">
        <fgColor theme="0"/>
        <bgColor theme="0"/>
      </patternFill>
    </fill>
    <fill>
      <patternFill patternType="solid">
        <fgColor rgb="FFBFBFBF"/>
        <bgColor rgb="FFBFBFBF"/>
      </patternFill>
    </fill>
    <fill>
      <patternFill patternType="solid">
        <fgColor rgb="FF9CC2E5"/>
        <bgColor rgb="FF9CC2E5"/>
      </patternFill>
    </fill>
    <fill>
      <patternFill patternType="solid">
        <fgColor rgb="FFFF0000"/>
        <bgColor rgb="FFFF0000"/>
      </patternFill>
    </fill>
    <fill>
      <patternFill patternType="solid">
        <fgColor theme="1" tint="4.9989318521683403E-2"/>
        <bgColor theme="0"/>
      </patternFill>
    </fill>
    <fill>
      <patternFill patternType="solid">
        <fgColor rgb="FFC00000"/>
        <bgColor theme="0"/>
      </patternFill>
    </fill>
    <fill>
      <patternFill patternType="solid">
        <fgColor theme="2" tint="-9.9978637043366805E-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6">
    <xf numFmtId="0" fontId="0" fillId="0" borderId="0" xfId="0"/>
    <xf numFmtId="0" fontId="2" fillId="2" borderId="1" xfId="0" applyFont="1" applyFill="1" applyBorder="1"/>
    <xf numFmtId="164" fontId="3" fillId="3" borderId="1" xfId="0" applyNumberFormat="1" applyFont="1" applyFill="1" applyBorder="1"/>
    <xf numFmtId="0" fontId="3" fillId="3" borderId="1" xfId="0" applyFont="1" applyFill="1" applyBorder="1"/>
    <xf numFmtId="0" fontId="0" fillId="0" borderId="1" xfId="0" applyBorder="1"/>
    <xf numFmtId="0" fontId="2" fillId="4" borderId="1" xfId="0" applyFont="1" applyFill="1" applyBorder="1"/>
    <xf numFmtId="0" fontId="3" fillId="4" borderId="1" xfId="0" applyFont="1" applyFill="1" applyBorder="1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9" fontId="3" fillId="0" borderId="1" xfId="0" applyNumberFormat="1" applyFont="1" applyBorder="1"/>
    <xf numFmtId="9" fontId="3" fillId="3" borderId="1" xfId="0" applyNumberFormat="1" applyFont="1" applyFill="1" applyBorder="1"/>
    <xf numFmtId="164" fontId="3" fillId="6" borderId="1" xfId="0" applyNumberFormat="1" applyFont="1" applyFill="1" applyBorder="1"/>
    <xf numFmtId="164" fontId="3" fillId="2" borderId="1" xfId="0" applyNumberFormat="1" applyFont="1" applyFill="1" applyBorder="1"/>
    <xf numFmtId="9" fontId="2" fillId="3" borderId="1" xfId="0" applyNumberFormat="1" applyFont="1" applyFill="1" applyBorder="1"/>
    <xf numFmtId="0" fontId="4" fillId="6" borderId="1" xfId="0" applyFont="1" applyFill="1" applyBorder="1"/>
    <xf numFmtId="164" fontId="2" fillId="3" borderId="1" xfId="0" applyNumberFormat="1" applyFont="1" applyFill="1" applyBorder="1"/>
    <xf numFmtId="164" fontId="3" fillId="3" borderId="1" xfId="0" applyNumberFormat="1" applyFont="1" applyFill="1" applyBorder="1" applyProtection="1">
      <protection locked="0"/>
    </xf>
    <xf numFmtId="0" fontId="6" fillId="7" borderId="2" xfId="0" applyFont="1" applyFill="1" applyBorder="1" applyAlignment="1">
      <alignment horizontal="center" vertical="center"/>
    </xf>
    <xf numFmtId="0" fontId="6" fillId="7" borderId="4" xfId="0" applyFont="1" applyFill="1" applyBorder="1" applyAlignment="1">
      <alignment horizontal="center" vertical="center"/>
    </xf>
    <xf numFmtId="0" fontId="6" fillId="7" borderId="3" xfId="0" applyFont="1" applyFill="1" applyBorder="1" applyAlignment="1">
      <alignment horizontal="center" vertical="center"/>
    </xf>
    <xf numFmtId="0" fontId="7" fillId="8" borderId="5" xfId="0" applyFont="1" applyFill="1" applyBorder="1" applyAlignment="1">
      <alignment horizontal="center" vertical="center"/>
    </xf>
    <xf numFmtId="0" fontId="7" fillId="8" borderId="6" xfId="0" applyFont="1" applyFill="1" applyBorder="1" applyAlignment="1">
      <alignment horizontal="center" vertical="center"/>
    </xf>
    <xf numFmtId="0" fontId="7" fillId="8" borderId="7" xfId="0" applyFont="1" applyFill="1" applyBorder="1" applyAlignment="1">
      <alignment horizontal="center" vertical="center"/>
    </xf>
    <xf numFmtId="0" fontId="7" fillId="8" borderId="8" xfId="0" applyFont="1" applyFill="1" applyBorder="1" applyAlignment="1">
      <alignment horizontal="center" vertical="center"/>
    </xf>
    <xf numFmtId="0" fontId="7" fillId="8" borderId="9" xfId="0" applyFont="1" applyFill="1" applyBorder="1" applyAlignment="1">
      <alignment horizontal="center" vertical="center"/>
    </xf>
    <xf numFmtId="0" fontId="7" fillId="8" borderId="10" xfId="0" applyFont="1" applyFill="1" applyBorder="1" applyAlignment="1">
      <alignment horizontal="center" vertical="center"/>
    </xf>
    <xf numFmtId="0" fontId="5" fillId="0" borderId="2" xfId="0" applyFont="1" applyFill="1" applyBorder="1" applyAlignment="1"/>
    <xf numFmtId="0" fontId="5" fillId="0" borderId="4" xfId="0" applyFont="1" applyFill="1" applyBorder="1" applyAlignment="1"/>
    <xf numFmtId="0" fontId="5" fillId="0" borderId="3" xfId="0" applyFont="1" applyFill="1" applyBorder="1" applyAlignment="1"/>
    <xf numFmtId="0" fontId="8" fillId="9" borderId="2" xfId="0" applyFont="1" applyFill="1" applyBorder="1" applyAlignment="1">
      <alignment horizontal="center"/>
    </xf>
    <xf numFmtId="0" fontId="8" fillId="9" borderId="4" xfId="0" applyFont="1" applyFill="1" applyBorder="1" applyAlignment="1">
      <alignment horizontal="center"/>
    </xf>
    <xf numFmtId="0" fontId="1" fillId="9" borderId="3" xfId="1" applyFill="1" applyBorder="1" applyAlignment="1"/>
    <xf numFmtId="0" fontId="5" fillId="9" borderId="2" xfId="0" applyFont="1" applyFill="1" applyBorder="1" applyAlignment="1"/>
    <xf numFmtId="0" fontId="5" fillId="9" borderId="4" xfId="0" applyFont="1" applyFill="1" applyBorder="1" applyAlignment="1"/>
    <xf numFmtId="0" fontId="5" fillId="9" borderId="3" xfId="0" applyFont="1" applyFill="1" applyBorder="1" applyAlignme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jananiservices.com/blog/income-tax-calculator-old-vs-new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64B36E-316A-4D13-BE96-2AE66EA9004D}">
  <dimension ref="A1:XFD1001"/>
  <sheetViews>
    <sheetView tabSelected="1" zoomScale="130" zoomScaleNormal="130" workbookViewId="0">
      <selection activeCell="I15" sqref="I15"/>
    </sheetView>
  </sheetViews>
  <sheetFormatPr defaultColWidth="0" defaultRowHeight="15" zeroHeight="1" x14ac:dyDescent="0.25"/>
  <cols>
    <col min="1" max="1" width="18.7109375" style="4" bestFit="1" customWidth="1"/>
    <col min="2" max="2" width="13.85546875" style="4" bestFit="1" customWidth="1"/>
    <col min="3" max="3" width="13.7109375" style="4" bestFit="1" customWidth="1"/>
    <col min="4" max="6" width="10.85546875" style="4" hidden="1" customWidth="1"/>
    <col min="7" max="7" width="9.42578125" style="4" hidden="1" customWidth="1"/>
    <col min="8" max="8" width="14.7109375" style="4" customWidth="1"/>
    <col min="9" max="9" width="17.5703125" style="4" bestFit="1" customWidth="1"/>
    <col min="10" max="10" width="12.7109375" style="4" bestFit="1" customWidth="1"/>
    <col min="11" max="11" width="15.85546875" style="4" bestFit="1" customWidth="1"/>
    <col min="12" max="12" width="19.85546875" style="4" customWidth="1"/>
    <col min="13" max="26" width="10.85546875" style="4" hidden="1" customWidth="1"/>
    <col min="27" max="27" width="0" style="4" hidden="1" customWidth="1"/>
    <col min="28" max="16383" width="14.42578125" style="4" hidden="1"/>
    <col min="16384" max="16384" width="2.42578125" style="4" hidden="1" customWidth="1"/>
  </cols>
  <sheetData>
    <row r="1" spans="1:27" ht="16.149999999999999" customHeight="1" x14ac:dyDescent="0.25">
      <c r="A1" s="1" t="s">
        <v>0</v>
      </c>
      <c r="B1" s="17">
        <v>1275000</v>
      </c>
      <c r="C1" s="3"/>
      <c r="D1" s="3"/>
      <c r="E1" s="3"/>
      <c r="F1" s="3"/>
      <c r="G1" s="3"/>
      <c r="H1" s="3"/>
      <c r="I1" s="18" t="s">
        <v>38</v>
      </c>
      <c r="J1" s="19"/>
      <c r="K1" s="19"/>
      <c r="L1" s="20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7" ht="16.149999999999999" customHeight="1" x14ac:dyDescent="0.25">
      <c r="A2" s="1" t="s">
        <v>1</v>
      </c>
      <c r="B2" s="17">
        <v>0</v>
      </c>
      <c r="C2" s="3"/>
      <c r="D2" s="3"/>
      <c r="E2" s="3"/>
      <c r="F2" s="3"/>
      <c r="G2" s="3"/>
      <c r="H2" s="3"/>
      <c r="I2" s="21" t="s">
        <v>36</v>
      </c>
      <c r="J2" s="22"/>
      <c r="K2" s="22"/>
      <c r="L2" s="2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7" ht="16.149999999999999" customHeight="1" x14ac:dyDescent="0.25">
      <c r="A3" s="1" t="s">
        <v>2</v>
      </c>
      <c r="B3" s="17">
        <v>0</v>
      </c>
      <c r="C3" s="3"/>
      <c r="D3" s="3"/>
      <c r="E3" s="3"/>
      <c r="F3" s="3"/>
      <c r="G3" s="3"/>
      <c r="H3" s="3"/>
      <c r="I3" s="24"/>
      <c r="J3" s="25"/>
      <c r="K3" s="25"/>
      <c r="L3" s="26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7" ht="14.25" customHeight="1" x14ac:dyDescent="0.25">
      <c r="A4" s="5"/>
      <c r="B4" s="6"/>
      <c r="C4" s="6"/>
      <c r="D4" s="6"/>
      <c r="E4" s="6"/>
      <c r="F4" s="6"/>
      <c r="G4" s="3"/>
      <c r="H4" s="3"/>
      <c r="I4" s="9" t="s">
        <v>8</v>
      </c>
      <c r="J4" s="9" t="s">
        <v>9</v>
      </c>
      <c r="K4" s="9" t="s">
        <v>8</v>
      </c>
      <c r="L4" s="9" t="s">
        <v>10</v>
      </c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7" ht="14.25" customHeight="1" x14ac:dyDescent="0.25">
      <c r="A5" s="7" t="s">
        <v>3</v>
      </c>
      <c r="B5" s="8" t="s">
        <v>4</v>
      </c>
      <c r="C5" s="8" t="s">
        <v>5</v>
      </c>
      <c r="D5" s="6" t="s">
        <v>6</v>
      </c>
      <c r="E5" s="6" t="s">
        <v>7</v>
      </c>
      <c r="F5" s="6" t="b">
        <v>0</v>
      </c>
      <c r="G5" s="3"/>
      <c r="H5" s="3"/>
      <c r="I5" s="3" t="s">
        <v>11</v>
      </c>
      <c r="J5" s="10">
        <v>0</v>
      </c>
      <c r="K5" s="3" t="s">
        <v>28</v>
      </c>
      <c r="L5" s="11">
        <v>0</v>
      </c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</row>
    <row r="6" spans="1:27" ht="14.25" customHeight="1" x14ac:dyDescent="0.25">
      <c r="A6" s="7" t="s">
        <v>0</v>
      </c>
      <c r="B6" s="2">
        <f t="shared" ref="B6" si="0">B1</f>
        <v>1275000</v>
      </c>
      <c r="C6" s="2">
        <f>B1</f>
        <v>1275000</v>
      </c>
      <c r="D6" s="3"/>
      <c r="E6" s="3"/>
      <c r="F6" s="3"/>
      <c r="G6" s="3"/>
      <c r="H6" s="3"/>
      <c r="I6" s="3" t="s">
        <v>12</v>
      </c>
      <c r="J6" s="10">
        <v>0.05</v>
      </c>
      <c r="K6" s="3" t="s">
        <v>29</v>
      </c>
      <c r="L6" s="11">
        <v>0.05</v>
      </c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</row>
    <row r="7" spans="1:27" ht="14.25" customHeight="1" x14ac:dyDescent="0.25">
      <c r="A7" s="7" t="s">
        <v>27</v>
      </c>
      <c r="B7" s="2">
        <v>50000</v>
      </c>
      <c r="C7" s="2">
        <v>75000</v>
      </c>
      <c r="D7" s="3"/>
      <c r="E7" s="3"/>
      <c r="F7" s="3"/>
      <c r="G7" s="3"/>
      <c r="H7" s="3"/>
      <c r="I7" s="3" t="s">
        <v>14</v>
      </c>
      <c r="J7" s="10">
        <v>0.2</v>
      </c>
      <c r="K7" s="3" t="s">
        <v>30</v>
      </c>
      <c r="L7" s="11">
        <v>0.1</v>
      </c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</row>
    <row r="8" spans="1:27" ht="14.25" customHeight="1" x14ac:dyDescent="0.25">
      <c r="A8" s="7" t="s">
        <v>1</v>
      </c>
      <c r="B8" s="2">
        <f>B2</f>
        <v>0</v>
      </c>
      <c r="C8" s="2">
        <v>0</v>
      </c>
      <c r="D8" s="3"/>
      <c r="E8" s="3"/>
      <c r="F8" s="3"/>
      <c r="G8" s="3"/>
      <c r="H8" s="3"/>
      <c r="I8" s="3" t="s">
        <v>16</v>
      </c>
      <c r="J8" s="10">
        <v>0.3</v>
      </c>
      <c r="K8" s="3" t="s">
        <v>31</v>
      </c>
      <c r="L8" s="11">
        <v>0.15</v>
      </c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</row>
    <row r="9" spans="1:27" ht="14.25" customHeight="1" x14ac:dyDescent="0.25">
      <c r="A9" s="7" t="s">
        <v>13</v>
      </c>
      <c r="B9" s="2">
        <f>B6-B8-B7</f>
        <v>1225000</v>
      </c>
      <c r="C9" s="2">
        <f>C6-C8-C7</f>
        <v>1200000</v>
      </c>
      <c r="D9" s="3"/>
      <c r="E9" s="3"/>
      <c r="F9" s="3"/>
      <c r="G9" s="3"/>
      <c r="H9" s="3"/>
      <c r="I9" s="3"/>
      <c r="J9" s="10"/>
      <c r="K9" s="3" t="s">
        <v>32</v>
      </c>
      <c r="L9" s="11">
        <v>0.2</v>
      </c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</row>
    <row r="10" spans="1:27" ht="14.25" customHeight="1" x14ac:dyDescent="0.25">
      <c r="A10" s="7" t="s">
        <v>15</v>
      </c>
      <c r="B10" s="2">
        <f>IF(B9&gt;250000,D10,F10)</f>
        <v>12500</v>
      </c>
      <c r="C10" s="2">
        <f>IF(C9&gt;400000,E10,F10)</f>
        <v>20000</v>
      </c>
      <c r="D10" s="3">
        <f t="shared" ref="D10" si="1">IF(B9&gt;500000,(500000-250000)*5/100,(B9-250000)*5/100)</f>
        <v>12500</v>
      </c>
      <c r="E10" s="3">
        <f>IF(AND(C9&gt;1200000,C9&lt;=1270588),0,IF(C9&gt;800000,(800000-400000)*5/100,(C9-400000)*5/100))</f>
        <v>20000</v>
      </c>
      <c r="F10" s="3">
        <v>0</v>
      </c>
      <c r="G10" s="3">
        <f>IF(C9&gt;700000,(700000-300000)*5/100,(C9-300000)*5/100)</f>
        <v>20000</v>
      </c>
      <c r="H10" s="3"/>
      <c r="I10" s="3"/>
      <c r="J10" s="10"/>
      <c r="K10" s="3" t="s">
        <v>33</v>
      </c>
      <c r="L10" s="11">
        <v>0.25</v>
      </c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</row>
    <row r="11" spans="1:27" ht="14.25" customHeight="1" x14ac:dyDescent="0.25">
      <c r="A11" s="7" t="s">
        <v>17</v>
      </c>
      <c r="B11" s="12"/>
      <c r="C11" s="2">
        <f>IF(C9&gt;800000,E11,F11)</f>
        <v>40000</v>
      </c>
      <c r="D11" s="3"/>
      <c r="E11" s="3">
        <f>IF(AND(C9&gt;1200000,C9&lt;=1270588),0,IF(C9&gt;1200000,(1200000-800000)*10/100,(C9-800000)*10/100))</f>
        <v>40000</v>
      </c>
      <c r="F11" s="3">
        <v>0</v>
      </c>
      <c r="G11" s="3">
        <f>IF(C9&gt;1000000,(1000000-700000)*10/100,(C9-700000)*10/100)</f>
        <v>30000</v>
      </c>
      <c r="H11" s="3"/>
      <c r="I11" s="3"/>
      <c r="J11" s="10"/>
      <c r="K11" s="3" t="s">
        <v>34</v>
      </c>
      <c r="L11" s="11">
        <v>0.3</v>
      </c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</row>
    <row r="12" spans="1:27" ht="14.25" customHeight="1" x14ac:dyDescent="0.25">
      <c r="A12" s="7" t="s">
        <v>18</v>
      </c>
      <c r="B12" s="12"/>
      <c r="C12" s="2">
        <f>IF(C9&gt;1200000,E12,F12)</f>
        <v>0</v>
      </c>
      <c r="D12" s="3"/>
      <c r="E12" s="3">
        <f>IF(AND(C9&gt;1200000,C9&lt;=1270588),C9-1200000,IF(C9&gt;1600000,(1600000-1200000)*15/100,(C9-1200000)*15/100))</f>
        <v>0</v>
      </c>
      <c r="F12" s="3">
        <v>0</v>
      </c>
      <c r="G12" s="3">
        <v>0</v>
      </c>
      <c r="H12" s="3"/>
      <c r="I12" s="27"/>
      <c r="J12" s="28"/>
      <c r="K12" s="28"/>
      <c r="L12" s="29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</row>
    <row r="13" spans="1:27" ht="14.25" customHeight="1" x14ac:dyDescent="0.25">
      <c r="A13" s="7" t="s">
        <v>19</v>
      </c>
      <c r="B13" s="2">
        <f>IF(B9&gt;500000,D13,F13)</f>
        <v>100000</v>
      </c>
      <c r="C13" s="2">
        <f>IF(C9&gt;1600000,E13,F13)</f>
        <v>0</v>
      </c>
      <c r="D13" s="3">
        <f>IF(B9&gt;1000000,(1000000-500000)*20/100,(B9-500000)*20/100)</f>
        <v>100000</v>
      </c>
      <c r="E13" s="3">
        <f>IF(C9&gt;2000000,(2000000-1600000)*20/100,(C9-1600000)*20/100)</f>
        <v>-80000</v>
      </c>
      <c r="F13" s="3">
        <v>0</v>
      </c>
      <c r="G13" s="3">
        <v>0</v>
      </c>
      <c r="H13" s="3"/>
      <c r="I13" s="33"/>
      <c r="J13" s="34"/>
      <c r="K13" s="34"/>
      <c r="L13" s="35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7" ht="14.25" customHeight="1" x14ac:dyDescent="0.25">
      <c r="A14" s="7" t="s">
        <v>35</v>
      </c>
      <c r="B14" s="12"/>
      <c r="C14" s="2">
        <f>IF(C9&gt;2000000,E14,F14)</f>
        <v>0</v>
      </c>
      <c r="D14" s="3"/>
      <c r="E14" s="3">
        <f>IF(C9&gt;2400000,(2400000-2000000)*25/100,(C9-2000000)*25/100)</f>
        <v>-200000</v>
      </c>
      <c r="F14" s="3">
        <v>0</v>
      </c>
      <c r="G14" s="3">
        <v>0</v>
      </c>
      <c r="H14" s="3"/>
      <c r="I14" s="30" t="s">
        <v>37</v>
      </c>
      <c r="J14" s="31"/>
      <c r="K14" s="31"/>
      <c r="L14" s="32" t="s">
        <v>39</v>
      </c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7" ht="14.25" customHeight="1" x14ac:dyDescent="0.25">
      <c r="A15" s="7" t="s">
        <v>20</v>
      </c>
      <c r="B15" s="2">
        <f>IF(B9&gt;1000000,D15,F15)</f>
        <v>67500</v>
      </c>
      <c r="C15" s="2">
        <f>IF(C9&gt;2400000,E15,F15)</f>
        <v>0</v>
      </c>
      <c r="D15" s="3">
        <f>(B9-1000000)*30/100</f>
        <v>67500</v>
      </c>
      <c r="E15" s="3">
        <f>(C9-2400000)*30/100</f>
        <v>-360000</v>
      </c>
      <c r="F15" s="3">
        <v>0</v>
      </c>
      <c r="G15" s="3">
        <v>0</v>
      </c>
      <c r="H15" s="3"/>
      <c r="I15" s="27"/>
      <c r="J15" s="28"/>
      <c r="K15" s="28"/>
      <c r="L15" s="29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7" ht="14.25" customHeight="1" x14ac:dyDescent="0.25">
      <c r="A16" s="7" t="s">
        <v>21</v>
      </c>
      <c r="B16" s="13">
        <f>IF(SUM(B10:B15)&lt;=12500,SUM(B10:B15),0)</f>
        <v>0</v>
      </c>
      <c r="C16" s="13">
        <f>IF(C9&lt;=1200000,SUM(C10:C15),0)</f>
        <v>60000</v>
      </c>
      <c r="D16" s="3"/>
      <c r="E16" s="3"/>
      <c r="F16" s="3"/>
      <c r="G16" s="3"/>
      <c r="H16" s="3"/>
      <c r="I16" s="27"/>
      <c r="J16" s="28"/>
      <c r="K16" s="28"/>
      <c r="L16" s="29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5.75" x14ac:dyDescent="0.25">
      <c r="A17" s="7" t="s">
        <v>22</v>
      </c>
      <c r="B17" s="2">
        <f>IF(B9&gt;5000000,D17,F17)</f>
        <v>0</v>
      </c>
      <c r="C17" s="2">
        <f>IF(C9&gt;5000000,E17,G17)</f>
        <v>0</v>
      </c>
      <c r="D17" s="3">
        <f t="shared" ref="D17:E17" si="2">IF(B9&gt;10000000,(10000000-5000000)*10/100,(B9-5000000)*10/100)</f>
        <v>-377500</v>
      </c>
      <c r="E17" s="3">
        <f t="shared" si="2"/>
        <v>-380000</v>
      </c>
      <c r="F17" s="3">
        <v>0</v>
      </c>
      <c r="G17" s="3"/>
      <c r="H17" s="3"/>
      <c r="I17" s="27"/>
      <c r="J17" s="28"/>
      <c r="K17" s="28"/>
      <c r="L17" s="29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5.75" x14ac:dyDescent="0.25">
      <c r="A18" s="14" t="s">
        <v>23</v>
      </c>
      <c r="B18" s="2">
        <f>IF(B9&gt;10000000,D18,F18)</f>
        <v>0</v>
      </c>
      <c r="C18" s="2">
        <f>IF(C9&gt;10000000,E18,G18)</f>
        <v>0</v>
      </c>
      <c r="D18" s="3">
        <f t="shared" ref="D18:E18" si="3">(B9-10000000)*15/100</f>
        <v>-1316250</v>
      </c>
      <c r="E18" s="3">
        <f t="shared" si="3"/>
        <v>-1320000</v>
      </c>
      <c r="F18" s="3">
        <v>0</v>
      </c>
      <c r="G18" s="3"/>
      <c r="H18" s="3"/>
      <c r="I18" s="27"/>
      <c r="J18" s="28"/>
      <c r="K18" s="28"/>
      <c r="L18" s="29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5.75" x14ac:dyDescent="0.25">
      <c r="A19" s="7" t="s">
        <v>24</v>
      </c>
      <c r="B19" s="2">
        <f>(SUM(B10,B13,B15,B17,B18)-B16)*4/100</f>
        <v>7200</v>
      </c>
      <c r="C19" s="2">
        <f>(SUM(C10,C11,C12,C13,C14,C15,C17,C18)-C16)*4/100</f>
        <v>0</v>
      </c>
      <c r="D19" s="3"/>
      <c r="E19" s="3"/>
      <c r="F19" s="3"/>
      <c r="G19" s="3"/>
      <c r="H19" s="3"/>
      <c r="I19" s="27"/>
      <c r="J19" s="28"/>
      <c r="K19" s="28"/>
      <c r="L19" s="29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5.75" x14ac:dyDescent="0.25">
      <c r="A20" s="15" t="s">
        <v>25</v>
      </c>
      <c r="B20" s="16">
        <f>SUM(B10,B13,B15,B17,B18,B19)-B16</f>
        <v>187200</v>
      </c>
      <c r="C20" s="16">
        <f>SUM(C10,C11,C12,C13,C14,C15,C17,C18,C19)-C16</f>
        <v>0</v>
      </c>
      <c r="D20" s="3"/>
      <c r="E20" s="3"/>
      <c r="F20" s="3"/>
      <c r="G20" s="3"/>
      <c r="H20" s="3"/>
      <c r="I20" s="27"/>
      <c r="J20" s="28"/>
      <c r="K20" s="28"/>
      <c r="L20" s="29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5.75" x14ac:dyDescent="0.25">
      <c r="A21" s="7" t="s">
        <v>26</v>
      </c>
      <c r="B21" s="2">
        <f>IF(B3&gt;B20,B3-B20,0)</f>
        <v>0</v>
      </c>
      <c r="C21" s="2">
        <f>IF(B3&gt;C20,B3-C20,0)</f>
        <v>0</v>
      </c>
      <c r="D21" s="3"/>
      <c r="E21" s="3"/>
      <c r="F21" s="3"/>
      <c r="G21" s="3"/>
      <c r="H21" s="3"/>
      <c r="I21" s="27"/>
      <c r="J21" s="28"/>
      <c r="K21" s="28"/>
      <c r="L21" s="29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5.75" x14ac:dyDescent="0.25">
      <c r="A22" s="3"/>
      <c r="B22" s="3"/>
      <c r="C22" s="3"/>
      <c r="D22" s="3"/>
      <c r="E22" s="3"/>
      <c r="F22" s="3"/>
      <c r="G22" s="3"/>
      <c r="H22" s="3"/>
      <c r="I22" s="27"/>
      <c r="J22" s="28"/>
      <c r="K22" s="28"/>
      <c r="L22" s="29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5.75" x14ac:dyDescent="0.25">
      <c r="A23" s="3"/>
      <c r="B23" s="3"/>
      <c r="C23" s="3"/>
      <c r="D23" s="3"/>
      <c r="E23" s="3"/>
      <c r="F23" s="3"/>
      <c r="G23" s="3"/>
      <c r="H23" s="3"/>
      <c r="I23" s="27"/>
      <c r="J23" s="28"/>
      <c r="K23" s="28"/>
      <c r="L23" s="29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5.75" x14ac:dyDescent="0.25">
      <c r="A24" s="3"/>
      <c r="B24" s="3"/>
      <c r="C24" s="3"/>
      <c r="D24" s="3"/>
      <c r="E24" s="3"/>
      <c r="F24" s="3"/>
      <c r="G24" s="3"/>
      <c r="H24" s="3"/>
      <c r="I24" s="27"/>
      <c r="J24" s="28"/>
      <c r="K24" s="28"/>
      <c r="L24" s="29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idden="1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idden="1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idden="1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idden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idden="1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idden="1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idden="1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idden="1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idden="1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idden="1" x14ac:dyDescent="0.2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idden="1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idden="1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idden="1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idden="1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idden="1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idden="1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idden="1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idden="1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idden="1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idden="1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idden="1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idden="1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idden="1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idden="1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idden="1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idden="1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idden="1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idden="1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idden="1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idden="1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idden="1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idden="1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idden="1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idden="1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idden="1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idden="1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idden="1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idden="1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idden="1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idden="1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idden="1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idden="1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idden="1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idden="1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idden="1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idden="1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idden="1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idden="1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idden="1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idden="1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idden="1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idden="1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idden="1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idden="1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idden="1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idden="1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idden="1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idden="1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idden="1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idden="1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idden="1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idden="1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idden="1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idden="1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idden="1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idden="1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idden="1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idden="1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idden="1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idden="1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idden="1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idden="1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idden="1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idden="1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idden="1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idden="1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idden="1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idden="1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idden="1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idden="1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idden="1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idden="1" x14ac:dyDescent="0.2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idden="1" x14ac:dyDescent="0.2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idden="1" x14ac:dyDescent="0.2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idden="1" x14ac:dyDescent="0.2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idden="1" x14ac:dyDescent="0.2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idden="1" x14ac:dyDescent="0.2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idden="1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idden="1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idden="1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idden="1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idden="1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idden="1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idden="1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idden="1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idden="1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idden="1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idden="1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idden="1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idden="1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idden="1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idden="1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idden="1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idden="1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idden="1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idden="1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idden="1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idden="1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idden="1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idden="1" x14ac:dyDescent="0.2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idden="1" x14ac:dyDescent="0.2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idden="1" x14ac:dyDescent="0.2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idden="1" x14ac:dyDescent="0.2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idden="1" x14ac:dyDescent="0.2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idden="1" x14ac:dyDescent="0.2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idden="1" x14ac:dyDescent="0.2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idden="1" x14ac:dyDescent="0.2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idden="1" x14ac:dyDescent="0.2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idden="1" x14ac:dyDescent="0.2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idden="1" x14ac:dyDescent="0.2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idden="1" x14ac:dyDescent="0.2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idden="1" x14ac:dyDescent="0.2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idden="1" x14ac:dyDescent="0.2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idden="1" x14ac:dyDescent="0.2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idden="1" x14ac:dyDescent="0.2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idden="1" x14ac:dyDescent="0.2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idden="1" x14ac:dyDescent="0.2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idden="1" x14ac:dyDescent="0.2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idden="1" x14ac:dyDescent="0.2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idden="1" x14ac:dyDescent="0.2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idden="1" x14ac:dyDescent="0.2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idden="1" x14ac:dyDescent="0.2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idden="1" x14ac:dyDescent="0.2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idden="1" x14ac:dyDescent="0.2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idden="1" x14ac:dyDescent="0.2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idden="1" x14ac:dyDescent="0.2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idden="1" x14ac:dyDescent="0.2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idden="1" x14ac:dyDescent="0.2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idden="1" x14ac:dyDescent="0.2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idden="1" x14ac:dyDescent="0.2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idden="1" x14ac:dyDescent="0.2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idden="1" x14ac:dyDescent="0.2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idden="1" x14ac:dyDescent="0.2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idden="1" x14ac:dyDescent="0.2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idden="1" x14ac:dyDescent="0.2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idden="1" x14ac:dyDescent="0.2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idden="1" x14ac:dyDescent="0.2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idden="1" x14ac:dyDescent="0.2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idden="1" x14ac:dyDescent="0.2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idden="1" x14ac:dyDescent="0.2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idden="1" x14ac:dyDescent="0.2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idden="1" x14ac:dyDescent="0.2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idden="1" x14ac:dyDescent="0.2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idden="1" x14ac:dyDescent="0.2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idden="1" x14ac:dyDescent="0.2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idden="1" x14ac:dyDescent="0.2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idden="1" x14ac:dyDescent="0.2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idden="1" x14ac:dyDescent="0.2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idden="1" x14ac:dyDescent="0.2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idden="1" x14ac:dyDescent="0.2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idden="1" x14ac:dyDescent="0.2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idden="1" x14ac:dyDescent="0.2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idden="1" x14ac:dyDescent="0.2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idden="1" x14ac:dyDescent="0.2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idden="1" x14ac:dyDescent="0.2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idden="1" x14ac:dyDescent="0.2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idden="1" x14ac:dyDescent="0.2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idden="1" x14ac:dyDescent="0.2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idden="1" x14ac:dyDescent="0.2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idden="1" x14ac:dyDescent="0.2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idden="1" x14ac:dyDescent="0.2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idden="1" x14ac:dyDescent="0.2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idden="1" x14ac:dyDescent="0.2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idden="1" x14ac:dyDescent="0.2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idden="1" x14ac:dyDescent="0.2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idden="1" x14ac:dyDescent="0.2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idden="1" x14ac:dyDescent="0.2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idden="1" x14ac:dyDescent="0.2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idden="1" x14ac:dyDescent="0.2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idden="1" x14ac:dyDescent="0.2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idden="1" x14ac:dyDescent="0.2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idden="1" x14ac:dyDescent="0.2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idden="1" x14ac:dyDescent="0.2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idden="1" x14ac:dyDescent="0.2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idden="1" x14ac:dyDescent="0.2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idden="1" x14ac:dyDescent="0.2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idden="1" x14ac:dyDescent="0.2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idden="1" x14ac:dyDescent="0.2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idden="1" x14ac:dyDescent="0.2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idden="1" x14ac:dyDescent="0.2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idden="1" x14ac:dyDescent="0.2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idden="1" x14ac:dyDescent="0.2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idden="1" x14ac:dyDescent="0.2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idden="1" x14ac:dyDescent="0.2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idden="1" x14ac:dyDescent="0.2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idden="1" x14ac:dyDescent="0.2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idden="1" x14ac:dyDescent="0.2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idden="1" x14ac:dyDescent="0.2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idden="1" x14ac:dyDescent="0.2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idden="1" x14ac:dyDescent="0.2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idden="1" x14ac:dyDescent="0.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idden="1" x14ac:dyDescent="0.2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idden="1" x14ac:dyDescent="0.2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idden="1" x14ac:dyDescent="0.2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idden="1" x14ac:dyDescent="0.2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idden="1" x14ac:dyDescent="0.2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idden="1" x14ac:dyDescent="0.2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idden="1" x14ac:dyDescent="0.2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idden="1" x14ac:dyDescent="0.2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idden="1" x14ac:dyDescent="0.2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idden="1" x14ac:dyDescent="0.2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idden="1" x14ac:dyDescent="0.2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idden="1" x14ac:dyDescent="0.2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idden="1" x14ac:dyDescent="0.2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idden="1" x14ac:dyDescent="0.2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idden="1" x14ac:dyDescent="0.2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idden="1" x14ac:dyDescent="0.2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idden="1" x14ac:dyDescent="0.2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idden="1" x14ac:dyDescent="0.2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idden="1" x14ac:dyDescent="0.2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idden="1" x14ac:dyDescent="0.2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idden="1" x14ac:dyDescent="0.2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idden="1" x14ac:dyDescent="0.2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idden="1" x14ac:dyDescent="0.2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idden="1" x14ac:dyDescent="0.2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idden="1" x14ac:dyDescent="0.2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idden="1" x14ac:dyDescent="0.2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idden="1" x14ac:dyDescent="0.2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idden="1" x14ac:dyDescent="0.2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idden="1" x14ac:dyDescent="0.2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idden="1" x14ac:dyDescent="0.2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idden="1" x14ac:dyDescent="0.2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idden="1" x14ac:dyDescent="0.2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idden="1" x14ac:dyDescent="0.2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idden="1" x14ac:dyDescent="0.2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idden="1" x14ac:dyDescent="0.2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idden="1" x14ac:dyDescent="0.2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idden="1" x14ac:dyDescent="0.2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idden="1" x14ac:dyDescent="0.2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idden="1" x14ac:dyDescent="0.2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idden="1" x14ac:dyDescent="0.2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idden="1" x14ac:dyDescent="0.2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idden="1" x14ac:dyDescent="0.2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idden="1" x14ac:dyDescent="0.2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idden="1" x14ac:dyDescent="0.2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idden="1" x14ac:dyDescent="0.2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idden="1" x14ac:dyDescent="0.2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idden="1" x14ac:dyDescent="0.2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idden="1" x14ac:dyDescent="0.2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idden="1" x14ac:dyDescent="0.2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idden="1" x14ac:dyDescent="0.2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idden="1" x14ac:dyDescent="0.2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idden="1" x14ac:dyDescent="0.2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idden="1" x14ac:dyDescent="0.2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idden="1" x14ac:dyDescent="0.2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idden="1" x14ac:dyDescent="0.2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idden="1" x14ac:dyDescent="0.2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idden="1" x14ac:dyDescent="0.2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idden="1" x14ac:dyDescent="0.2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idden="1" x14ac:dyDescent="0.2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idden="1" x14ac:dyDescent="0.2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idden="1" x14ac:dyDescent="0.2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idden="1" x14ac:dyDescent="0.2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idden="1" x14ac:dyDescent="0.2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idden="1" x14ac:dyDescent="0.2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idden="1" x14ac:dyDescent="0.2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idden="1" x14ac:dyDescent="0.2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idden="1" x14ac:dyDescent="0.2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idden="1" x14ac:dyDescent="0.2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idden="1" x14ac:dyDescent="0.2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idden="1" x14ac:dyDescent="0.2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idden="1" x14ac:dyDescent="0.2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idden="1" x14ac:dyDescent="0.2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idden="1" x14ac:dyDescent="0.2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idden="1" x14ac:dyDescent="0.2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idden="1" x14ac:dyDescent="0.2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idden="1" x14ac:dyDescent="0.2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idden="1" x14ac:dyDescent="0.2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idden="1" x14ac:dyDescent="0.2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idden="1" x14ac:dyDescent="0.2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idden="1" x14ac:dyDescent="0.2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idden="1" x14ac:dyDescent="0.2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idden="1" x14ac:dyDescent="0.2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idden="1" x14ac:dyDescent="0.2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idden="1" x14ac:dyDescent="0.2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idden="1" x14ac:dyDescent="0.2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idden="1" x14ac:dyDescent="0.2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idden="1" x14ac:dyDescent="0.2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idden="1" x14ac:dyDescent="0.2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idden="1" x14ac:dyDescent="0.2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idden="1" x14ac:dyDescent="0.2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idden="1" x14ac:dyDescent="0.2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idden="1" x14ac:dyDescent="0.2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idden="1" x14ac:dyDescent="0.2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idden="1" x14ac:dyDescent="0.2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idden="1" x14ac:dyDescent="0.2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idden="1" x14ac:dyDescent="0.2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idden="1" x14ac:dyDescent="0.2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idden="1" x14ac:dyDescent="0.2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idden="1" x14ac:dyDescent="0.2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idden="1" x14ac:dyDescent="0.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idden="1" x14ac:dyDescent="0.2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idden="1" x14ac:dyDescent="0.2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idden="1" x14ac:dyDescent="0.2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idden="1" x14ac:dyDescent="0.2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idden="1" x14ac:dyDescent="0.2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idden="1" x14ac:dyDescent="0.2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idden="1" x14ac:dyDescent="0.2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idden="1" x14ac:dyDescent="0.2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idden="1" x14ac:dyDescent="0.2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idden="1" x14ac:dyDescent="0.2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idden="1" x14ac:dyDescent="0.2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idden="1" x14ac:dyDescent="0.2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idden="1" x14ac:dyDescent="0.2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idden="1" x14ac:dyDescent="0.2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idden="1" x14ac:dyDescent="0.2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idden="1" x14ac:dyDescent="0.2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idden="1" x14ac:dyDescent="0.2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idden="1" x14ac:dyDescent="0.2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idden="1" x14ac:dyDescent="0.2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idden="1" x14ac:dyDescent="0.2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idden="1" x14ac:dyDescent="0.2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idden="1" x14ac:dyDescent="0.2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idden="1" x14ac:dyDescent="0.2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idden="1" x14ac:dyDescent="0.2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idden="1" x14ac:dyDescent="0.2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idden="1" x14ac:dyDescent="0.2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idden="1" x14ac:dyDescent="0.2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idden="1" x14ac:dyDescent="0.2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idden="1" x14ac:dyDescent="0.2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idden="1" x14ac:dyDescent="0.2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idden="1" x14ac:dyDescent="0.2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idden="1" x14ac:dyDescent="0.2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idden="1" x14ac:dyDescent="0.2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idden="1" x14ac:dyDescent="0.2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idden="1" x14ac:dyDescent="0.2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idden="1" x14ac:dyDescent="0.2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idden="1" x14ac:dyDescent="0.2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idden="1" x14ac:dyDescent="0.2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idden="1" x14ac:dyDescent="0.2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idden="1" x14ac:dyDescent="0.2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idden="1" x14ac:dyDescent="0.2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idden="1" x14ac:dyDescent="0.2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idden="1" x14ac:dyDescent="0.2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idden="1" x14ac:dyDescent="0.2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idden="1" x14ac:dyDescent="0.2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idden="1" x14ac:dyDescent="0.2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idden="1" x14ac:dyDescent="0.2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idden="1" x14ac:dyDescent="0.2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idden="1" x14ac:dyDescent="0.2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idden="1" x14ac:dyDescent="0.2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idden="1" x14ac:dyDescent="0.2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idden="1" x14ac:dyDescent="0.2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idden="1" x14ac:dyDescent="0.2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idden="1" x14ac:dyDescent="0.2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idden="1" x14ac:dyDescent="0.2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idden="1" x14ac:dyDescent="0.2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idden="1" x14ac:dyDescent="0.2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idden="1" x14ac:dyDescent="0.2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idden="1" x14ac:dyDescent="0.2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idden="1" x14ac:dyDescent="0.2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idden="1" x14ac:dyDescent="0.2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idden="1" x14ac:dyDescent="0.2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idden="1" x14ac:dyDescent="0.2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idden="1" x14ac:dyDescent="0.2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idden="1" x14ac:dyDescent="0.2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idden="1" x14ac:dyDescent="0.2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idden="1" x14ac:dyDescent="0.2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idden="1" x14ac:dyDescent="0.2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idden="1" x14ac:dyDescent="0.2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idden="1" x14ac:dyDescent="0.2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idden="1" x14ac:dyDescent="0.2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idden="1" x14ac:dyDescent="0.2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idden="1" x14ac:dyDescent="0.2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idden="1" x14ac:dyDescent="0.25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idden="1" x14ac:dyDescent="0.2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idden="1" x14ac:dyDescent="0.25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idden="1" x14ac:dyDescent="0.2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idden="1" x14ac:dyDescent="0.25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idden="1" x14ac:dyDescent="0.2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idden="1" x14ac:dyDescent="0.2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idden="1" x14ac:dyDescent="0.2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idden="1" x14ac:dyDescent="0.25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idden="1" x14ac:dyDescent="0.25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idden="1" x14ac:dyDescent="0.25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idden="1" x14ac:dyDescent="0.2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idden="1" x14ac:dyDescent="0.25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idden="1" x14ac:dyDescent="0.2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idden="1" x14ac:dyDescent="0.25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idden="1" x14ac:dyDescent="0.2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idden="1" x14ac:dyDescent="0.2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idden="1" x14ac:dyDescent="0.25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idden="1" x14ac:dyDescent="0.25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idden="1" x14ac:dyDescent="0.25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idden="1" x14ac:dyDescent="0.25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idden="1" x14ac:dyDescent="0.25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idden="1" x14ac:dyDescent="0.25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idden="1" x14ac:dyDescent="0.25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idden="1" x14ac:dyDescent="0.25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idden="1" x14ac:dyDescent="0.25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idden="1" x14ac:dyDescent="0.2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idden="1" x14ac:dyDescent="0.25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idden="1" x14ac:dyDescent="0.25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idden="1" x14ac:dyDescent="0.25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idden="1" x14ac:dyDescent="0.25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idden="1" x14ac:dyDescent="0.25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idden="1" x14ac:dyDescent="0.25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idden="1" x14ac:dyDescent="0.25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idden="1" x14ac:dyDescent="0.25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idden="1" x14ac:dyDescent="0.25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idden="1" x14ac:dyDescent="0.2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idden="1" x14ac:dyDescent="0.25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idden="1" x14ac:dyDescent="0.2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idden="1" x14ac:dyDescent="0.2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idden="1" x14ac:dyDescent="0.2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idden="1" x14ac:dyDescent="0.2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idden="1" x14ac:dyDescent="0.2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idden="1" x14ac:dyDescent="0.25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idden="1" x14ac:dyDescent="0.25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idden="1" x14ac:dyDescent="0.25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idden="1" x14ac:dyDescent="0.2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idden="1" x14ac:dyDescent="0.25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idden="1" x14ac:dyDescent="0.25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idden="1" x14ac:dyDescent="0.25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idden="1" x14ac:dyDescent="0.25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idden="1" x14ac:dyDescent="0.25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idden="1" x14ac:dyDescent="0.25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idden="1" x14ac:dyDescent="0.25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idden="1" x14ac:dyDescent="0.25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idden="1" x14ac:dyDescent="0.25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idden="1" x14ac:dyDescent="0.2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idden="1" x14ac:dyDescent="0.2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idden="1" x14ac:dyDescent="0.25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idden="1" x14ac:dyDescent="0.25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idden="1" x14ac:dyDescent="0.25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idden="1" x14ac:dyDescent="0.25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idden="1" x14ac:dyDescent="0.25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idden="1" x14ac:dyDescent="0.25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idden="1" x14ac:dyDescent="0.25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idden="1" x14ac:dyDescent="0.25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idden="1" x14ac:dyDescent="0.2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idden="1" x14ac:dyDescent="0.25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idden="1" x14ac:dyDescent="0.25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idden="1" x14ac:dyDescent="0.25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idden="1" x14ac:dyDescent="0.25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idden="1" x14ac:dyDescent="0.25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idden="1" x14ac:dyDescent="0.25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idden="1" x14ac:dyDescent="0.25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idden="1" x14ac:dyDescent="0.25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idden="1" x14ac:dyDescent="0.25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idden="1" x14ac:dyDescent="0.2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idden="1" x14ac:dyDescent="0.25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idden="1" x14ac:dyDescent="0.25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idden="1" x14ac:dyDescent="0.25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idden="1" x14ac:dyDescent="0.25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idden="1" x14ac:dyDescent="0.25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idden="1" x14ac:dyDescent="0.25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idden="1" x14ac:dyDescent="0.25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idden="1" x14ac:dyDescent="0.25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idden="1" x14ac:dyDescent="0.25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idden="1" x14ac:dyDescent="0.2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idden="1" x14ac:dyDescent="0.25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idden="1" x14ac:dyDescent="0.25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idden="1" x14ac:dyDescent="0.25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idden="1" x14ac:dyDescent="0.25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idden="1" x14ac:dyDescent="0.25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idden="1" x14ac:dyDescent="0.25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idden="1" x14ac:dyDescent="0.25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idden="1" x14ac:dyDescent="0.25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idden="1" x14ac:dyDescent="0.25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idden="1" x14ac:dyDescent="0.2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idden="1" x14ac:dyDescent="0.25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idden="1" x14ac:dyDescent="0.25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idden="1" x14ac:dyDescent="0.25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idden="1" x14ac:dyDescent="0.25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idden="1" x14ac:dyDescent="0.25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idden="1" x14ac:dyDescent="0.25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idden="1" x14ac:dyDescent="0.25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idden="1" x14ac:dyDescent="0.25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idden="1" x14ac:dyDescent="0.25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idden="1" x14ac:dyDescent="0.2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idden="1" x14ac:dyDescent="0.25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idden="1" x14ac:dyDescent="0.25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idden="1" x14ac:dyDescent="0.25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idden="1" x14ac:dyDescent="0.25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idden="1" x14ac:dyDescent="0.25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idden="1" x14ac:dyDescent="0.25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idden="1" x14ac:dyDescent="0.25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idden="1" x14ac:dyDescent="0.25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idden="1" x14ac:dyDescent="0.25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idden="1" x14ac:dyDescent="0.2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idden="1" x14ac:dyDescent="0.25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idden="1" x14ac:dyDescent="0.25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idden="1" x14ac:dyDescent="0.25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idden="1" x14ac:dyDescent="0.25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idden="1" x14ac:dyDescent="0.25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idden="1" x14ac:dyDescent="0.25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idden="1" x14ac:dyDescent="0.25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idden="1" x14ac:dyDescent="0.25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idden="1" x14ac:dyDescent="0.25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idden="1" x14ac:dyDescent="0.2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idden="1" x14ac:dyDescent="0.25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idden="1" x14ac:dyDescent="0.25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idden="1" x14ac:dyDescent="0.25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idden="1" x14ac:dyDescent="0.25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idden="1" x14ac:dyDescent="0.25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idden="1" x14ac:dyDescent="0.25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idden="1" x14ac:dyDescent="0.25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idden="1" x14ac:dyDescent="0.25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idden="1" x14ac:dyDescent="0.25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idden="1" x14ac:dyDescent="0.2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idden="1" x14ac:dyDescent="0.25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idden="1" x14ac:dyDescent="0.25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idden="1" x14ac:dyDescent="0.25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idden="1" x14ac:dyDescent="0.25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idden="1" x14ac:dyDescent="0.25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idden="1" x14ac:dyDescent="0.25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idden="1" x14ac:dyDescent="0.25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idden="1" x14ac:dyDescent="0.25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idden="1" x14ac:dyDescent="0.25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idden="1" x14ac:dyDescent="0.2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idden="1" x14ac:dyDescent="0.25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idden="1" x14ac:dyDescent="0.25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idden="1" x14ac:dyDescent="0.25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idden="1" x14ac:dyDescent="0.25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idden="1" x14ac:dyDescent="0.25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idden="1" x14ac:dyDescent="0.25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idden="1" x14ac:dyDescent="0.25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idden="1" x14ac:dyDescent="0.25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idden="1" x14ac:dyDescent="0.25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idden="1" x14ac:dyDescent="0.2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idden="1" x14ac:dyDescent="0.25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idden="1" x14ac:dyDescent="0.25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idden="1" x14ac:dyDescent="0.25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idden="1" x14ac:dyDescent="0.25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idden="1" x14ac:dyDescent="0.25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idden="1" x14ac:dyDescent="0.25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idden="1" x14ac:dyDescent="0.25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idden="1" x14ac:dyDescent="0.25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idden="1" x14ac:dyDescent="0.25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idden="1" x14ac:dyDescent="0.2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idden="1" x14ac:dyDescent="0.25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idden="1" x14ac:dyDescent="0.25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idden="1" x14ac:dyDescent="0.25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idden="1" x14ac:dyDescent="0.25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idden="1" x14ac:dyDescent="0.25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idden="1" x14ac:dyDescent="0.25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idden="1" x14ac:dyDescent="0.25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idden="1" x14ac:dyDescent="0.25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idden="1" x14ac:dyDescent="0.25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idden="1" x14ac:dyDescent="0.2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idden="1" x14ac:dyDescent="0.25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idden="1" x14ac:dyDescent="0.25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idden="1" x14ac:dyDescent="0.25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idden="1" x14ac:dyDescent="0.25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idden="1" x14ac:dyDescent="0.25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idden="1" x14ac:dyDescent="0.25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idden="1" x14ac:dyDescent="0.25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idden="1" x14ac:dyDescent="0.25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idden="1" x14ac:dyDescent="0.25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idden="1" x14ac:dyDescent="0.2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idden="1" x14ac:dyDescent="0.25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idden="1" x14ac:dyDescent="0.25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idden="1" x14ac:dyDescent="0.25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idden="1" x14ac:dyDescent="0.25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idden="1" x14ac:dyDescent="0.25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idden="1" x14ac:dyDescent="0.25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idden="1" x14ac:dyDescent="0.25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idden="1" x14ac:dyDescent="0.25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idden="1" x14ac:dyDescent="0.25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idden="1" x14ac:dyDescent="0.2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idden="1" x14ac:dyDescent="0.25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idden="1" x14ac:dyDescent="0.25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idden="1" x14ac:dyDescent="0.25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idden="1" x14ac:dyDescent="0.25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idden="1" x14ac:dyDescent="0.25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idden="1" x14ac:dyDescent="0.25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idden="1" x14ac:dyDescent="0.25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idden="1" x14ac:dyDescent="0.25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idden="1" x14ac:dyDescent="0.25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idden="1" x14ac:dyDescent="0.2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idden="1" x14ac:dyDescent="0.25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idden="1" x14ac:dyDescent="0.25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idden="1" x14ac:dyDescent="0.25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idden="1" x14ac:dyDescent="0.25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idden="1" x14ac:dyDescent="0.25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idden="1" x14ac:dyDescent="0.25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idden="1" x14ac:dyDescent="0.25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idden="1" x14ac:dyDescent="0.25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idden="1" x14ac:dyDescent="0.25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idden="1" x14ac:dyDescent="0.2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idden="1" x14ac:dyDescent="0.25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idden="1" x14ac:dyDescent="0.25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idden="1" x14ac:dyDescent="0.25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idden="1" x14ac:dyDescent="0.25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idden="1" x14ac:dyDescent="0.25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idden="1" x14ac:dyDescent="0.25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idden="1" x14ac:dyDescent="0.25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idden="1" x14ac:dyDescent="0.25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idden="1" x14ac:dyDescent="0.25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idden="1" x14ac:dyDescent="0.2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idden="1" x14ac:dyDescent="0.25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idden="1" x14ac:dyDescent="0.25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idden="1" x14ac:dyDescent="0.25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idden="1" x14ac:dyDescent="0.25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idden="1" x14ac:dyDescent="0.25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idden="1" x14ac:dyDescent="0.25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idden="1" x14ac:dyDescent="0.25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idden="1" x14ac:dyDescent="0.25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idden="1" x14ac:dyDescent="0.25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idden="1" x14ac:dyDescent="0.2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idden="1" x14ac:dyDescent="0.25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idden="1" x14ac:dyDescent="0.25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idden="1" x14ac:dyDescent="0.25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idden="1" x14ac:dyDescent="0.25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idden="1" x14ac:dyDescent="0.25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idden="1" x14ac:dyDescent="0.25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idden="1" x14ac:dyDescent="0.25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idden="1" x14ac:dyDescent="0.25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idden="1" x14ac:dyDescent="0.25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idden="1" x14ac:dyDescent="0.2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idden="1" x14ac:dyDescent="0.25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idden="1" x14ac:dyDescent="0.25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idden="1" x14ac:dyDescent="0.25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idden="1" x14ac:dyDescent="0.25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idden="1" x14ac:dyDescent="0.25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idden="1" x14ac:dyDescent="0.25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idden="1" x14ac:dyDescent="0.25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idden="1" x14ac:dyDescent="0.25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idden="1" x14ac:dyDescent="0.25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idden="1" x14ac:dyDescent="0.2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idden="1" x14ac:dyDescent="0.25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idden="1" x14ac:dyDescent="0.25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idden="1" x14ac:dyDescent="0.25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idden="1" x14ac:dyDescent="0.25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idden="1" x14ac:dyDescent="0.25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idden="1" x14ac:dyDescent="0.25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idden="1" x14ac:dyDescent="0.25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idden="1" x14ac:dyDescent="0.25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idden="1" x14ac:dyDescent="0.25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idden="1" x14ac:dyDescent="0.2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idden="1" x14ac:dyDescent="0.25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idden="1" x14ac:dyDescent="0.25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idden="1" x14ac:dyDescent="0.25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idden="1" x14ac:dyDescent="0.25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idden="1" x14ac:dyDescent="0.25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idden="1" x14ac:dyDescent="0.25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idden="1" x14ac:dyDescent="0.25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idden="1" x14ac:dyDescent="0.25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idden="1" x14ac:dyDescent="0.25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idden="1" x14ac:dyDescent="0.2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idden="1" x14ac:dyDescent="0.25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idden="1" x14ac:dyDescent="0.25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idden="1" x14ac:dyDescent="0.25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idden="1" x14ac:dyDescent="0.25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idden="1" x14ac:dyDescent="0.25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idden="1" x14ac:dyDescent="0.25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idden="1" x14ac:dyDescent="0.25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idden="1" x14ac:dyDescent="0.25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idden="1" x14ac:dyDescent="0.25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idden="1" x14ac:dyDescent="0.2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idden="1" x14ac:dyDescent="0.25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idden="1" x14ac:dyDescent="0.25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idden="1" x14ac:dyDescent="0.25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idden="1" x14ac:dyDescent="0.25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idden="1" x14ac:dyDescent="0.25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idden="1" x14ac:dyDescent="0.25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idden="1" x14ac:dyDescent="0.25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idden="1" x14ac:dyDescent="0.25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idden="1" x14ac:dyDescent="0.25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idden="1" x14ac:dyDescent="0.2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idden="1" x14ac:dyDescent="0.25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idden="1" x14ac:dyDescent="0.25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idden="1" x14ac:dyDescent="0.25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idden="1" x14ac:dyDescent="0.25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idden="1" x14ac:dyDescent="0.25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idden="1" x14ac:dyDescent="0.25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idden="1" x14ac:dyDescent="0.25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idden="1" x14ac:dyDescent="0.25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idden="1" x14ac:dyDescent="0.25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idden="1" x14ac:dyDescent="0.2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idden="1" x14ac:dyDescent="0.25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idden="1" x14ac:dyDescent="0.25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idden="1" x14ac:dyDescent="0.25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idden="1" x14ac:dyDescent="0.25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idden="1" x14ac:dyDescent="0.25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idden="1" x14ac:dyDescent="0.25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idden="1" x14ac:dyDescent="0.25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idden="1" x14ac:dyDescent="0.25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idden="1" x14ac:dyDescent="0.25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idden="1" x14ac:dyDescent="0.2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idden="1" x14ac:dyDescent="0.25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idden="1" x14ac:dyDescent="0.25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idden="1" x14ac:dyDescent="0.25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idden="1" x14ac:dyDescent="0.25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idden="1" x14ac:dyDescent="0.25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idden="1" x14ac:dyDescent="0.25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idden="1" x14ac:dyDescent="0.25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idden="1" x14ac:dyDescent="0.25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idden="1" x14ac:dyDescent="0.25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idden="1" x14ac:dyDescent="0.2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idden="1" x14ac:dyDescent="0.25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idden="1" x14ac:dyDescent="0.25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idden="1" x14ac:dyDescent="0.25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idden="1" x14ac:dyDescent="0.25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idden="1" x14ac:dyDescent="0.25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idden="1" x14ac:dyDescent="0.25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idden="1" x14ac:dyDescent="0.25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idden="1" x14ac:dyDescent="0.25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idden="1" x14ac:dyDescent="0.25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idden="1" x14ac:dyDescent="0.2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idden="1" x14ac:dyDescent="0.25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idden="1" x14ac:dyDescent="0.25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idden="1" x14ac:dyDescent="0.25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idden="1" x14ac:dyDescent="0.25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idden="1" x14ac:dyDescent="0.25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idden="1" x14ac:dyDescent="0.25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idden="1" x14ac:dyDescent="0.25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idden="1" x14ac:dyDescent="0.25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idden="1" x14ac:dyDescent="0.25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idden="1" x14ac:dyDescent="0.2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idden="1" x14ac:dyDescent="0.25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idden="1" x14ac:dyDescent="0.25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idden="1" x14ac:dyDescent="0.25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idden="1" x14ac:dyDescent="0.25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idden="1" x14ac:dyDescent="0.25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idden="1" x14ac:dyDescent="0.25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idden="1" x14ac:dyDescent="0.25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idden="1" x14ac:dyDescent="0.25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idden="1" x14ac:dyDescent="0.25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idden="1" x14ac:dyDescent="0.2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idden="1" x14ac:dyDescent="0.25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idden="1" x14ac:dyDescent="0.25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idden="1" x14ac:dyDescent="0.25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idden="1" x14ac:dyDescent="0.25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idden="1" x14ac:dyDescent="0.25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idden="1" x14ac:dyDescent="0.25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idden="1" x14ac:dyDescent="0.25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idden="1" x14ac:dyDescent="0.25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idden="1" x14ac:dyDescent="0.25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idden="1" x14ac:dyDescent="0.2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idden="1" x14ac:dyDescent="0.25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idden="1" x14ac:dyDescent="0.25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idden="1" x14ac:dyDescent="0.25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idden="1" x14ac:dyDescent="0.25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idden="1" x14ac:dyDescent="0.25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idden="1" x14ac:dyDescent="0.25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idden="1" x14ac:dyDescent="0.25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idden="1" x14ac:dyDescent="0.25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idden="1" x14ac:dyDescent="0.25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idden="1" x14ac:dyDescent="0.2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idden="1" x14ac:dyDescent="0.25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idden="1" x14ac:dyDescent="0.25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idden="1" x14ac:dyDescent="0.25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idden="1" x14ac:dyDescent="0.25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idden="1" x14ac:dyDescent="0.25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idden="1" x14ac:dyDescent="0.25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idden="1" x14ac:dyDescent="0.25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idden="1" x14ac:dyDescent="0.25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idden="1" x14ac:dyDescent="0.25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idden="1" x14ac:dyDescent="0.2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idden="1" x14ac:dyDescent="0.25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idden="1" x14ac:dyDescent="0.25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idden="1" x14ac:dyDescent="0.25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idden="1" x14ac:dyDescent="0.25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idden="1" x14ac:dyDescent="0.25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idden="1" x14ac:dyDescent="0.25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idden="1" x14ac:dyDescent="0.25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idden="1" x14ac:dyDescent="0.25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idden="1" x14ac:dyDescent="0.25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idden="1" x14ac:dyDescent="0.2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idden="1" x14ac:dyDescent="0.25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idden="1" x14ac:dyDescent="0.25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idden="1" x14ac:dyDescent="0.25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idden="1" x14ac:dyDescent="0.25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idden="1" x14ac:dyDescent="0.25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idden="1" x14ac:dyDescent="0.25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idden="1" x14ac:dyDescent="0.25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idden="1" x14ac:dyDescent="0.25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idden="1" x14ac:dyDescent="0.25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idden="1" x14ac:dyDescent="0.2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idden="1" x14ac:dyDescent="0.25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idden="1" x14ac:dyDescent="0.25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idden="1" x14ac:dyDescent="0.25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idden="1" x14ac:dyDescent="0.25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idden="1" x14ac:dyDescent="0.25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idden="1" x14ac:dyDescent="0.25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idden="1" x14ac:dyDescent="0.25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idden="1" x14ac:dyDescent="0.25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idden="1" x14ac:dyDescent="0.25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idden="1" x14ac:dyDescent="0.2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idden="1" x14ac:dyDescent="0.25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idden="1" x14ac:dyDescent="0.25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idden="1" x14ac:dyDescent="0.25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idden="1" x14ac:dyDescent="0.25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idden="1" x14ac:dyDescent="0.25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idden="1" x14ac:dyDescent="0.25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idden="1" x14ac:dyDescent="0.25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idden="1" x14ac:dyDescent="0.25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idden="1" x14ac:dyDescent="0.25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idden="1" x14ac:dyDescent="0.2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idden="1" x14ac:dyDescent="0.25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idden="1" x14ac:dyDescent="0.25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idden="1" x14ac:dyDescent="0.25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idden="1" x14ac:dyDescent="0.25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idden="1" x14ac:dyDescent="0.25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idden="1" x14ac:dyDescent="0.25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idden="1" x14ac:dyDescent="0.25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idden="1" x14ac:dyDescent="0.25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idden="1" x14ac:dyDescent="0.25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idden="1" x14ac:dyDescent="0.2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idden="1" x14ac:dyDescent="0.25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idden="1" x14ac:dyDescent="0.25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idden="1" x14ac:dyDescent="0.25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idden="1" x14ac:dyDescent="0.25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idden="1" x14ac:dyDescent="0.25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idden="1" x14ac:dyDescent="0.25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idden="1" x14ac:dyDescent="0.25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idden="1" x14ac:dyDescent="0.25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idden="1" x14ac:dyDescent="0.25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idden="1" x14ac:dyDescent="0.2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idden="1" x14ac:dyDescent="0.25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idden="1" x14ac:dyDescent="0.25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idden="1" x14ac:dyDescent="0.25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idden="1" x14ac:dyDescent="0.25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idden="1" x14ac:dyDescent="0.25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idden="1" x14ac:dyDescent="0.25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idden="1" x14ac:dyDescent="0.25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idden="1" x14ac:dyDescent="0.25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idden="1" x14ac:dyDescent="0.25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idden="1" x14ac:dyDescent="0.2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idden="1" x14ac:dyDescent="0.25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idden="1" x14ac:dyDescent="0.25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idden="1" x14ac:dyDescent="0.25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idden="1" x14ac:dyDescent="0.25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idden="1" x14ac:dyDescent="0.25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idden="1" x14ac:dyDescent="0.25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idden="1" x14ac:dyDescent="0.25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idden="1" x14ac:dyDescent="0.25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idden="1" x14ac:dyDescent="0.25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idden="1" x14ac:dyDescent="0.2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idden="1" x14ac:dyDescent="0.25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idden="1" x14ac:dyDescent="0.25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idden="1" x14ac:dyDescent="0.25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idden="1" x14ac:dyDescent="0.25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idden="1" x14ac:dyDescent="0.25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idden="1" x14ac:dyDescent="0.25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idden="1" x14ac:dyDescent="0.25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idden="1" x14ac:dyDescent="0.25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idden="1" x14ac:dyDescent="0.25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idden="1" x14ac:dyDescent="0.2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idden="1" x14ac:dyDescent="0.25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idden="1" x14ac:dyDescent="0.25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idden="1" x14ac:dyDescent="0.25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idden="1" x14ac:dyDescent="0.25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idden="1" x14ac:dyDescent="0.25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idden="1" x14ac:dyDescent="0.25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idden="1" x14ac:dyDescent="0.25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idden="1" x14ac:dyDescent="0.25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idden="1" x14ac:dyDescent="0.25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idden="1" x14ac:dyDescent="0.2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idden="1" x14ac:dyDescent="0.25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idden="1" x14ac:dyDescent="0.25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idden="1" x14ac:dyDescent="0.25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idden="1" x14ac:dyDescent="0.25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idden="1" x14ac:dyDescent="0.25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idden="1" x14ac:dyDescent="0.25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idden="1" x14ac:dyDescent="0.25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idden="1" x14ac:dyDescent="0.25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idden="1" x14ac:dyDescent="0.25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idden="1" x14ac:dyDescent="0.2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idden="1" x14ac:dyDescent="0.25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idden="1" x14ac:dyDescent="0.25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idden="1" x14ac:dyDescent="0.25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idden="1" x14ac:dyDescent="0.25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idden="1" x14ac:dyDescent="0.25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idden="1" x14ac:dyDescent="0.25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idden="1" x14ac:dyDescent="0.25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idden="1" x14ac:dyDescent="0.25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idden="1" x14ac:dyDescent="0.25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idden="1" x14ac:dyDescent="0.2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idden="1" x14ac:dyDescent="0.25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idden="1" x14ac:dyDescent="0.25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idden="1" x14ac:dyDescent="0.25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idden="1" x14ac:dyDescent="0.25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idden="1" x14ac:dyDescent="0.25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idden="1" x14ac:dyDescent="0.25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idden="1" x14ac:dyDescent="0.25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idden="1" x14ac:dyDescent="0.25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idden="1" x14ac:dyDescent="0.25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idden="1" x14ac:dyDescent="0.2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idden="1" x14ac:dyDescent="0.25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idden="1" x14ac:dyDescent="0.25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idden="1" x14ac:dyDescent="0.25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idden="1" x14ac:dyDescent="0.25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idden="1" x14ac:dyDescent="0.25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idden="1" x14ac:dyDescent="0.25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idden="1" x14ac:dyDescent="0.25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idden="1" x14ac:dyDescent="0.25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idden="1" x14ac:dyDescent="0.25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idden="1" x14ac:dyDescent="0.2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idden="1" x14ac:dyDescent="0.25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idden="1" x14ac:dyDescent="0.25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idden="1" x14ac:dyDescent="0.25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idden="1" x14ac:dyDescent="0.25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idden="1" x14ac:dyDescent="0.25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idden="1" x14ac:dyDescent="0.25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idden="1" x14ac:dyDescent="0.25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idden="1" x14ac:dyDescent="0.25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idden="1" x14ac:dyDescent="0.25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idden="1" x14ac:dyDescent="0.2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idden="1" x14ac:dyDescent="0.25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idden="1" x14ac:dyDescent="0.25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idden="1" x14ac:dyDescent="0.25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idden="1" x14ac:dyDescent="0.25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idden="1" x14ac:dyDescent="0.25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idden="1" x14ac:dyDescent="0.25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idden="1" x14ac:dyDescent="0.25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idden="1" x14ac:dyDescent="0.25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idden="1" x14ac:dyDescent="0.25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idden="1" x14ac:dyDescent="0.2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idden="1" x14ac:dyDescent="0.25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idden="1" x14ac:dyDescent="0.25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idden="1" x14ac:dyDescent="0.25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idden="1" x14ac:dyDescent="0.25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idden="1" x14ac:dyDescent="0.25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idden="1" x14ac:dyDescent="0.25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idden="1" x14ac:dyDescent="0.25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idden="1" x14ac:dyDescent="0.25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idden="1" x14ac:dyDescent="0.25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idden="1" x14ac:dyDescent="0.2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idden="1" x14ac:dyDescent="0.25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idden="1" x14ac:dyDescent="0.25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idden="1" x14ac:dyDescent="0.25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idden="1" x14ac:dyDescent="0.25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idden="1" x14ac:dyDescent="0.25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idden="1" x14ac:dyDescent="0.25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idden="1" x14ac:dyDescent="0.25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idden="1" x14ac:dyDescent="0.25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idden="1" x14ac:dyDescent="0.25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idden="1" x14ac:dyDescent="0.2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idden="1" x14ac:dyDescent="0.25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idden="1" x14ac:dyDescent="0.25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idden="1" x14ac:dyDescent="0.25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idden="1" x14ac:dyDescent="0.25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idden="1" x14ac:dyDescent="0.25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idden="1" x14ac:dyDescent="0.25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idden="1" x14ac:dyDescent="0.25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idden="1" x14ac:dyDescent="0.25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idden="1" x14ac:dyDescent="0.25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idden="1" x14ac:dyDescent="0.2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idden="1" x14ac:dyDescent="0.25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idden="1" x14ac:dyDescent="0.25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idden="1" x14ac:dyDescent="0.25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idden="1" x14ac:dyDescent="0.25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idden="1" x14ac:dyDescent="0.25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idden="1" x14ac:dyDescent="0.25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idden="1" x14ac:dyDescent="0.25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idden="1" x14ac:dyDescent="0.25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idden="1" x14ac:dyDescent="0.25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idden="1" x14ac:dyDescent="0.25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idden="1" x14ac:dyDescent="0.25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idden="1" x14ac:dyDescent="0.25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idden="1" x14ac:dyDescent="0.25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idden="1" x14ac:dyDescent="0.25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idden="1" x14ac:dyDescent="0.25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idden="1" x14ac:dyDescent="0.25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idden="1" x14ac:dyDescent="0.25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idden="1" x14ac:dyDescent="0.25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idden="1" x14ac:dyDescent="0.25">
      <c r="A994" s="3"/>
      <c r="B994" s="3"/>
      <c r="C994" s="3"/>
      <c r="D994" s="3"/>
      <c r="E994" s="3"/>
      <c r="F994" s="3"/>
      <c r="G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idden="1" x14ac:dyDescent="0.25">
      <c r="A995" s="3"/>
      <c r="B995" s="3"/>
      <c r="C995" s="3"/>
      <c r="D995" s="3"/>
      <c r="E995" s="3"/>
      <c r="F995" s="3"/>
      <c r="G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idden="1" x14ac:dyDescent="0.25">
      <c r="A996" s="3"/>
      <c r="B996" s="3"/>
      <c r="C996" s="3"/>
      <c r="D996" s="3"/>
      <c r="E996" s="3"/>
      <c r="F996" s="3"/>
      <c r="G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idden="1" x14ac:dyDescent="0.25">
      <c r="A997" s="3"/>
      <c r="B997" s="3"/>
      <c r="C997" s="3"/>
      <c r="D997" s="3"/>
      <c r="E997" s="3"/>
      <c r="F997" s="3"/>
      <c r="G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idden="1" x14ac:dyDescent="0.25">
      <c r="A998" s="3"/>
      <c r="B998" s="3"/>
      <c r="C998" s="3"/>
      <c r="D998" s="3"/>
      <c r="E998" s="3"/>
      <c r="F998" s="3"/>
      <c r="G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idden="1" x14ac:dyDescent="0.25">
      <c r="A999" s="3"/>
      <c r="B999" s="3"/>
      <c r="C999" s="3"/>
      <c r="D999" s="3"/>
      <c r="E999" s="3"/>
      <c r="F999" s="3"/>
      <c r="G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hidden="1" x14ac:dyDescent="0.25">
      <c r="A1000" s="3"/>
      <c r="B1000" s="3"/>
      <c r="C1000" s="3"/>
      <c r="D1000" s="3"/>
      <c r="E1000" s="3"/>
      <c r="F1000" s="3"/>
      <c r="G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  <row r="1001" spans="1:26" hidden="1" x14ac:dyDescent="0.25">
      <c r="A1001" s="3"/>
      <c r="B1001" s="3"/>
      <c r="C1001" s="3"/>
      <c r="D1001" s="3"/>
      <c r="E1001" s="3"/>
      <c r="F1001" s="3"/>
      <c r="G1001" s="3"/>
    </row>
  </sheetData>
  <mergeCells count="3">
    <mergeCell ref="I14:K14"/>
    <mergeCell ref="I1:L1"/>
    <mergeCell ref="I2:L3"/>
  </mergeCells>
  <hyperlinks>
    <hyperlink ref="L14" r:id="rId1" xr:uid="{6335E0DA-10BA-4222-B02A-8E6C77D24227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Income Tax Calculator 2025-26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17134</cp:lastModifiedBy>
  <dcterms:created xsi:type="dcterms:W3CDTF">2024-07-23T07:58:38Z</dcterms:created>
  <dcterms:modified xsi:type="dcterms:W3CDTF">2025-02-03T05:26:04Z</dcterms:modified>
</cp:coreProperties>
</file>